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 firstSheet="1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Charts" sheetId="12" r:id="rId8"/>
  </sheets>
  <calcPr calcId="145621"/>
</workbook>
</file>

<file path=xl/calcChain.xml><?xml version="1.0" encoding="utf-8"?>
<calcChain xmlns="http://schemas.openxmlformats.org/spreadsheetml/2006/main">
  <c r="E27" i="8" l="1"/>
  <c r="E6" i="8"/>
  <c r="L25" i="1" l="1"/>
  <c r="K25" i="1"/>
  <c r="L24" i="1"/>
  <c r="K24" i="1"/>
  <c r="L23" i="1"/>
  <c r="K23" i="1"/>
  <c r="L22" i="1"/>
  <c r="K22" i="1"/>
  <c r="K21" i="1"/>
  <c r="L15" i="1"/>
  <c r="K15" i="1"/>
  <c r="L14" i="1"/>
  <c r="K14" i="1"/>
  <c r="K13" i="1"/>
  <c r="L12" i="1"/>
  <c r="K12" i="1"/>
  <c r="L11" i="1"/>
  <c r="K11" i="1"/>
  <c r="L10" i="1"/>
  <c r="J23" i="1"/>
  <c r="I23" i="1"/>
  <c r="H23" i="1"/>
  <c r="J13" i="1"/>
  <c r="J16" i="1" s="1"/>
  <c r="I13" i="1"/>
  <c r="L13" i="1" s="1"/>
  <c r="H13" i="1"/>
  <c r="J10" i="1"/>
  <c r="I10" i="1"/>
  <c r="H10" i="1"/>
  <c r="G23" i="1"/>
  <c r="G13" i="1"/>
  <c r="G10" i="1"/>
  <c r="G16" i="1" s="1"/>
  <c r="G25" i="1" s="1"/>
  <c r="H16" i="1" l="1"/>
  <c r="H25" i="1" s="1"/>
  <c r="H24" i="1"/>
  <c r="J24" i="1"/>
  <c r="I24" i="1"/>
  <c r="K10" i="1"/>
  <c r="K16" i="1"/>
  <c r="J25" i="1"/>
  <c r="I16" i="1"/>
  <c r="J98" i="7"/>
  <c r="I98" i="7"/>
  <c r="J97" i="7"/>
  <c r="I97" i="7"/>
  <c r="J96" i="7"/>
  <c r="I96" i="7"/>
  <c r="J95" i="7"/>
  <c r="I95" i="7"/>
  <c r="J94" i="7"/>
  <c r="I94" i="7"/>
  <c r="J93" i="7"/>
  <c r="I93" i="7"/>
  <c r="J92" i="7"/>
  <c r="J91" i="7"/>
  <c r="J90" i="7"/>
  <c r="J88" i="7"/>
  <c r="J87" i="7"/>
  <c r="J86" i="7"/>
  <c r="J85" i="7"/>
  <c r="J82" i="7"/>
  <c r="J81" i="7"/>
  <c r="J80" i="7"/>
  <c r="J79" i="7"/>
  <c r="J77" i="7"/>
  <c r="I77" i="7"/>
  <c r="J76" i="7"/>
  <c r="I76" i="7"/>
  <c r="J74" i="7"/>
  <c r="I74" i="7"/>
  <c r="I72" i="7"/>
  <c r="I71" i="7"/>
  <c r="I70" i="7"/>
  <c r="I69" i="7"/>
  <c r="I68" i="7"/>
  <c r="I67" i="7"/>
  <c r="I66" i="7"/>
  <c r="J62" i="7"/>
  <c r="I62" i="7"/>
  <c r="J61" i="7"/>
  <c r="I61" i="7"/>
  <c r="J60" i="7"/>
  <c r="I60" i="7"/>
  <c r="J59" i="7"/>
  <c r="I59" i="7"/>
  <c r="J58" i="7"/>
  <c r="I58" i="7"/>
  <c r="I55" i="7"/>
  <c r="I54" i="7"/>
  <c r="I53" i="7"/>
  <c r="J52" i="7"/>
  <c r="I52" i="7"/>
  <c r="J51" i="7"/>
  <c r="I51" i="7"/>
  <c r="J50" i="7"/>
  <c r="I50" i="7"/>
  <c r="J49" i="7"/>
  <c r="J48" i="7"/>
  <c r="I48" i="7"/>
  <c r="J47" i="7"/>
  <c r="I47" i="7"/>
  <c r="J46" i="7"/>
  <c r="I46" i="7"/>
  <c r="J45" i="7"/>
  <c r="J44" i="7"/>
  <c r="I44" i="7"/>
  <c r="J43" i="7"/>
  <c r="I43" i="7"/>
  <c r="J42" i="7"/>
  <c r="I42" i="7"/>
  <c r="J41" i="7"/>
  <c r="J39" i="7"/>
  <c r="J38" i="7"/>
  <c r="J37" i="7"/>
  <c r="I37" i="7"/>
  <c r="J36" i="7"/>
  <c r="I36" i="7"/>
  <c r="J35" i="7"/>
  <c r="I35" i="7"/>
  <c r="J34" i="7"/>
  <c r="I34" i="7"/>
  <c r="J33" i="7"/>
  <c r="I33" i="7"/>
  <c r="J32" i="7"/>
  <c r="I32" i="7"/>
  <c r="I31" i="7"/>
  <c r="J30" i="7"/>
  <c r="I30" i="7"/>
  <c r="J29" i="7"/>
  <c r="I29" i="7"/>
  <c r="J28" i="7"/>
  <c r="J27" i="7"/>
  <c r="J25" i="7"/>
  <c r="I25" i="7"/>
  <c r="I23" i="7"/>
  <c r="I22" i="7"/>
  <c r="J21" i="7"/>
  <c r="I21" i="7"/>
  <c r="J19" i="7"/>
  <c r="I19" i="7"/>
  <c r="J18" i="7"/>
  <c r="I18" i="7"/>
  <c r="I17" i="7"/>
  <c r="I16" i="7"/>
  <c r="J15" i="7"/>
  <c r="I15" i="7"/>
  <c r="J14" i="7"/>
  <c r="I14" i="7"/>
  <c r="J13" i="7"/>
  <c r="I13" i="7"/>
  <c r="I12" i="7"/>
  <c r="I11" i="7"/>
  <c r="I10" i="7"/>
  <c r="I9" i="7"/>
  <c r="I25" i="1" l="1"/>
  <c r="L16" i="1"/>
  <c r="H27" i="7"/>
  <c r="G27" i="7"/>
  <c r="F27" i="7"/>
  <c r="H16" i="7"/>
  <c r="G16" i="7"/>
  <c r="F16" i="7"/>
  <c r="F22" i="7"/>
  <c r="E22" i="7"/>
  <c r="E27" i="7"/>
  <c r="E11" i="7"/>
  <c r="E16" i="7"/>
  <c r="E68" i="7"/>
  <c r="H19" i="7"/>
  <c r="H18" i="7" s="1"/>
  <c r="G19" i="7"/>
  <c r="G18" i="7" s="1"/>
  <c r="F19" i="7"/>
  <c r="F18" i="7" s="1"/>
  <c r="H72" i="7" l="1"/>
  <c r="G72" i="7"/>
  <c r="J72" i="7" s="1"/>
  <c r="F72" i="7"/>
  <c r="E72" i="7"/>
  <c r="E19" i="7" l="1"/>
  <c r="H54" i="7"/>
  <c r="H53" i="7" s="1"/>
  <c r="G54" i="7"/>
  <c r="F54" i="7"/>
  <c r="F53" i="7" s="1"/>
  <c r="G53" i="7"/>
  <c r="E54" i="7"/>
  <c r="E53" i="7" s="1"/>
  <c r="H97" i="7"/>
  <c r="H96" i="7" s="1"/>
  <c r="G97" i="7"/>
  <c r="G96" i="7" s="1"/>
  <c r="E97" i="7"/>
  <c r="E96" i="7" s="1"/>
  <c r="H94" i="7"/>
  <c r="H93" i="7" s="1"/>
  <c r="G94" i="7"/>
  <c r="G93" i="7" s="1"/>
  <c r="E94" i="7"/>
  <c r="E93" i="7" s="1"/>
  <c r="H91" i="7"/>
  <c r="H90" i="7" s="1"/>
  <c r="G91" i="7"/>
  <c r="G90" i="7" s="1"/>
  <c r="E91" i="7"/>
  <c r="E90" i="7" s="1"/>
  <c r="H87" i="7"/>
  <c r="H86" i="7" s="1"/>
  <c r="G87" i="7"/>
  <c r="G86" i="7" s="1"/>
  <c r="E87" i="7"/>
  <c r="E86" i="7" s="1"/>
  <c r="H83" i="7"/>
  <c r="G83" i="7"/>
  <c r="E83" i="7"/>
  <c r="H79" i="7"/>
  <c r="G79" i="7"/>
  <c r="E79" i="7"/>
  <c r="H76" i="7"/>
  <c r="G76" i="7"/>
  <c r="E76" i="7"/>
  <c r="E71" i="7" s="1"/>
  <c r="H68" i="7"/>
  <c r="H67" i="7" s="1"/>
  <c r="G68" i="7"/>
  <c r="G67" i="7" s="1"/>
  <c r="E67" i="7"/>
  <c r="E78" i="7" l="1"/>
  <c r="H78" i="7"/>
  <c r="H71" i="7"/>
  <c r="H66" i="7" s="1"/>
  <c r="G71" i="7"/>
  <c r="G85" i="7"/>
  <c r="G78" i="7"/>
  <c r="H85" i="7"/>
  <c r="E85" i="7"/>
  <c r="E66" i="7"/>
  <c r="H61" i="7"/>
  <c r="H60" i="7" s="1"/>
  <c r="H59" i="7" s="1"/>
  <c r="H58" i="7" s="1"/>
  <c r="G61" i="7"/>
  <c r="G60" i="7" s="1"/>
  <c r="G59" i="7" s="1"/>
  <c r="G58" i="7" s="1"/>
  <c r="E61" i="7"/>
  <c r="E60" i="7" s="1"/>
  <c r="E59" i="7" s="1"/>
  <c r="E58" i="7" s="1"/>
  <c r="H51" i="7"/>
  <c r="H50" i="7" s="1"/>
  <c r="G51" i="7"/>
  <c r="G50" i="7" s="1"/>
  <c r="E51" i="7"/>
  <c r="E50" i="7" s="1"/>
  <c r="H47" i="7"/>
  <c r="H46" i="7" s="1"/>
  <c r="G47" i="7"/>
  <c r="G46" i="7"/>
  <c r="E47" i="7"/>
  <c r="E46" i="7"/>
  <c r="H43" i="7"/>
  <c r="H42" i="7" s="1"/>
  <c r="G43" i="7"/>
  <c r="G42" i="7" s="1"/>
  <c r="E43" i="7"/>
  <c r="E42" i="7"/>
  <c r="H39" i="7"/>
  <c r="H38" i="7" s="1"/>
  <c r="G39" i="7"/>
  <c r="G38" i="7" s="1"/>
  <c r="E39" i="7"/>
  <c r="E38" i="7" s="1"/>
  <c r="H35" i="7"/>
  <c r="H34" i="7" s="1"/>
  <c r="G35" i="7"/>
  <c r="G34" i="7" s="1"/>
  <c r="E35" i="7"/>
  <c r="E34" i="7" s="1"/>
  <c r="H30" i="7"/>
  <c r="H29" i="7" s="1"/>
  <c r="G30" i="7"/>
  <c r="G29" i="7" s="1"/>
  <c r="E30" i="7"/>
  <c r="E29" i="7" s="1"/>
  <c r="H23" i="7"/>
  <c r="H22" i="7" s="1"/>
  <c r="G23" i="7"/>
  <c r="E23" i="7"/>
  <c r="E12" i="7"/>
  <c r="E18" i="7"/>
  <c r="H12" i="7"/>
  <c r="H11" i="7" s="1"/>
  <c r="H10" i="7" s="1"/>
  <c r="G12" i="7"/>
  <c r="F97" i="7"/>
  <c r="F96" i="7" s="1"/>
  <c r="F94" i="7"/>
  <c r="F93" i="7" s="1"/>
  <c r="F91" i="7"/>
  <c r="F90" i="7" s="1"/>
  <c r="F87" i="7"/>
  <c r="F86" i="7" s="1"/>
  <c r="F83" i="7"/>
  <c r="F78" i="7" s="1"/>
  <c r="F76" i="7"/>
  <c r="F68" i="7"/>
  <c r="F67" i="7" s="1"/>
  <c r="F61" i="7"/>
  <c r="F60" i="7" s="1"/>
  <c r="F59" i="7" s="1"/>
  <c r="F58" i="7" s="1"/>
  <c r="F51" i="7"/>
  <c r="F50" i="7" s="1"/>
  <c r="F47" i="7"/>
  <c r="F46" i="7" s="1"/>
  <c r="F43" i="7"/>
  <c r="F42" i="7" s="1"/>
  <c r="F39" i="7"/>
  <c r="F38" i="7" s="1"/>
  <c r="F35" i="7"/>
  <c r="F34" i="7" s="1"/>
  <c r="F30" i="7"/>
  <c r="F29" i="7" s="1"/>
  <c r="F23" i="7"/>
  <c r="J23" i="7" l="1"/>
  <c r="G22" i="7"/>
  <c r="J22" i="7" s="1"/>
  <c r="G11" i="7"/>
  <c r="J12" i="7"/>
  <c r="J78" i="7"/>
  <c r="G66" i="7"/>
  <c r="J66" i="7" s="1"/>
  <c r="J71" i="7"/>
  <c r="E33" i="7"/>
  <c r="E65" i="7"/>
  <c r="F85" i="7"/>
  <c r="H33" i="7"/>
  <c r="H65" i="7"/>
  <c r="I65" i="7" s="1"/>
  <c r="F71" i="7"/>
  <c r="F66" i="7" s="1"/>
  <c r="F65" i="7" s="1"/>
  <c r="F33" i="7"/>
  <c r="G33" i="7"/>
  <c r="E10" i="7"/>
  <c r="E9" i="7" s="1"/>
  <c r="E7" i="7" s="1"/>
  <c r="F12" i="7"/>
  <c r="F11" i="7" s="1"/>
  <c r="F10" i="7" s="1"/>
  <c r="G10" i="7" l="1"/>
  <c r="J11" i="7"/>
  <c r="G65" i="7"/>
  <c r="J65" i="7" s="1"/>
  <c r="H9" i="7"/>
  <c r="H7" i="7" s="1"/>
  <c r="I7" i="7" s="1"/>
  <c r="F9" i="7"/>
  <c r="F7" i="7" s="1"/>
  <c r="H15" i="10"/>
  <c r="G15" i="10"/>
  <c r="H14" i="10"/>
  <c r="G14" i="10"/>
  <c r="H13" i="10"/>
  <c r="G13" i="10"/>
  <c r="H11" i="10"/>
  <c r="G11" i="10"/>
  <c r="H10" i="10"/>
  <c r="G10" i="10"/>
  <c r="G8" i="10"/>
  <c r="G7" i="10"/>
  <c r="G6" i="10"/>
  <c r="F14" i="10"/>
  <c r="E14" i="10"/>
  <c r="D14" i="10"/>
  <c r="C14" i="10"/>
  <c r="F11" i="10"/>
  <c r="E11" i="10"/>
  <c r="E10" i="10" s="1"/>
  <c r="D11" i="10"/>
  <c r="D10" i="10" s="1"/>
  <c r="C11" i="10"/>
  <c r="F7" i="10"/>
  <c r="E7" i="10"/>
  <c r="D7" i="10"/>
  <c r="F6" i="10"/>
  <c r="E6" i="10"/>
  <c r="D6" i="10"/>
  <c r="C7" i="10"/>
  <c r="C6" i="10" s="1"/>
  <c r="L19" i="9"/>
  <c r="K19" i="9"/>
  <c r="L18" i="9"/>
  <c r="K18" i="9"/>
  <c r="L17" i="9"/>
  <c r="K17" i="9"/>
  <c r="L16" i="9"/>
  <c r="K16" i="9"/>
  <c r="L15" i="9"/>
  <c r="K15" i="9"/>
  <c r="L14" i="9"/>
  <c r="K14" i="9"/>
  <c r="L13" i="9"/>
  <c r="K13" i="9"/>
  <c r="K11" i="9"/>
  <c r="K10" i="9"/>
  <c r="K9" i="9"/>
  <c r="J13" i="9"/>
  <c r="I13" i="9"/>
  <c r="H13" i="9"/>
  <c r="G13" i="9"/>
  <c r="I7" i="9"/>
  <c r="G7" i="9"/>
  <c r="J18" i="9"/>
  <c r="I18" i="9"/>
  <c r="H18" i="9"/>
  <c r="J16" i="9"/>
  <c r="I16" i="9"/>
  <c r="I15" i="9" s="1"/>
  <c r="I14" i="9" s="1"/>
  <c r="H16" i="9"/>
  <c r="H15" i="9" s="1"/>
  <c r="H14" i="9" s="1"/>
  <c r="J15" i="9"/>
  <c r="J14" i="9" s="1"/>
  <c r="G16" i="9"/>
  <c r="G15" i="9" s="1"/>
  <c r="G14" i="9" s="1"/>
  <c r="G18" i="9"/>
  <c r="J10" i="9"/>
  <c r="I10" i="9"/>
  <c r="I9" i="9" s="1"/>
  <c r="I8" i="9" s="1"/>
  <c r="H10" i="9"/>
  <c r="H9" i="9" s="1"/>
  <c r="H8" i="9" s="1"/>
  <c r="H7" i="9" s="1"/>
  <c r="J9" i="9"/>
  <c r="J8" i="9" s="1"/>
  <c r="K8" i="9" s="1"/>
  <c r="G10" i="9"/>
  <c r="G9" i="9" s="1"/>
  <c r="G8" i="9" s="1"/>
  <c r="H8" i="11"/>
  <c r="G8" i="11"/>
  <c r="H7" i="11"/>
  <c r="G7" i="11"/>
  <c r="H6" i="11"/>
  <c r="G6" i="11"/>
  <c r="F7" i="11"/>
  <c r="E7" i="11"/>
  <c r="E6" i="11" s="1"/>
  <c r="D7" i="11"/>
  <c r="F6" i="11"/>
  <c r="D6" i="11"/>
  <c r="C7" i="11"/>
  <c r="C6" i="11"/>
  <c r="H48" i="8"/>
  <c r="G48" i="8"/>
  <c r="H47" i="8"/>
  <c r="G47" i="8"/>
  <c r="G46" i="8"/>
  <c r="G45" i="8"/>
  <c r="H44" i="8"/>
  <c r="G44" i="8"/>
  <c r="H43" i="8"/>
  <c r="G43" i="8"/>
  <c r="H42" i="8"/>
  <c r="G42" i="8"/>
  <c r="H41" i="8"/>
  <c r="G41" i="8"/>
  <c r="H40" i="8"/>
  <c r="G40" i="8"/>
  <c r="H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0" i="8"/>
  <c r="G30" i="8"/>
  <c r="H29" i="8"/>
  <c r="G29" i="8"/>
  <c r="H28" i="8"/>
  <c r="G28" i="8"/>
  <c r="H27" i="8"/>
  <c r="G27" i="8"/>
  <c r="G25" i="8"/>
  <c r="G24" i="8"/>
  <c r="H23" i="8"/>
  <c r="G23" i="8"/>
  <c r="H22" i="8"/>
  <c r="G22" i="8"/>
  <c r="H21" i="8"/>
  <c r="G21" i="8"/>
  <c r="H20" i="8"/>
  <c r="G20" i="8"/>
  <c r="H19" i="8"/>
  <c r="G19" i="8"/>
  <c r="H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9" i="8"/>
  <c r="G9" i="8"/>
  <c r="H8" i="8"/>
  <c r="G8" i="8"/>
  <c r="H7" i="8"/>
  <c r="G7" i="8"/>
  <c r="H6" i="8"/>
  <c r="G6" i="8"/>
  <c r="F27" i="8"/>
  <c r="F45" i="8"/>
  <c r="E45" i="8"/>
  <c r="D45" i="8"/>
  <c r="C45" i="8"/>
  <c r="C6" i="8"/>
  <c r="G10" i="3"/>
  <c r="G9" i="7" l="1"/>
  <c r="J9" i="7" s="1"/>
  <c r="J10" i="7"/>
  <c r="F10" i="10"/>
  <c r="C10" i="10"/>
  <c r="J7" i="9"/>
  <c r="K7" i="9" s="1"/>
  <c r="F43" i="8"/>
  <c r="E43" i="8"/>
  <c r="D43" i="8"/>
  <c r="F41" i="8"/>
  <c r="E41" i="8"/>
  <c r="D41" i="8"/>
  <c r="F36" i="8"/>
  <c r="E36" i="8"/>
  <c r="D36" i="8"/>
  <c r="F34" i="8"/>
  <c r="E34" i="8"/>
  <c r="D34" i="8"/>
  <c r="F32" i="8"/>
  <c r="E32" i="8"/>
  <c r="D32" i="8"/>
  <c r="F28" i="8"/>
  <c r="E28" i="8"/>
  <c r="D28" i="8"/>
  <c r="C43" i="8"/>
  <c r="C41" i="8"/>
  <c r="C36" i="8"/>
  <c r="C34" i="8"/>
  <c r="C32" i="8"/>
  <c r="C28" i="8"/>
  <c r="C27" i="8" s="1"/>
  <c r="F24" i="8"/>
  <c r="E24" i="8"/>
  <c r="D24" i="8"/>
  <c r="F22" i="8"/>
  <c r="E22" i="8"/>
  <c r="D22" i="8"/>
  <c r="F20" i="8"/>
  <c r="E20" i="8"/>
  <c r="D20" i="8"/>
  <c r="F15" i="8"/>
  <c r="F6" i="8" s="1"/>
  <c r="E15" i="8"/>
  <c r="D15" i="8"/>
  <c r="F13" i="8"/>
  <c r="E13" i="8"/>
  <c r="D13" i="8"/>
  <c r="F11" i="8"/>
  <c r="E11" i="8"/>
  <c r="D11" i="8"/>
  <c r="F7" i="8"/>
  <c r="E7" i="8"/>
  <c r="D7" i="8"/>
  <c r="C24" i="8"/>
  <c r="C22" i="8"/>
  <c r="C20" i="8"/>
  <c r="C15" i="8"/>
  <c r="C13" i="8"/>
  <c r="C11" i="8"/>
  <c r="C7" i="8"/>
  <c r="G7" i="7" l="1"/>
  <c r="J7" i="7" s="1"/>
  <c r="D27" i="8"/>
  <c r="C48" i="8"/>
  <c r="C47" i="8" s="1"/>
  <c r="D6" i="8"/>
  <c r="L147" i="3"/>
  <c r="K147" i="3"/>
  <c r="L146" i="3"/>
  <c r="K146" i="3"/>
  <c r="L145" i="3"/>
  <c r="K145" i="3"/>
  <c r="L144" i="3"/>
  <c r="K144" i="3"/>
  <c r="L143" i="3"/>
  <c r="K143" i="3"/>
  <c r="L142" i="3"/>
  <c r="K142" i="3"/>
  <c r="L137" i="3"/>
  <c r="L136" i="3"/>
  <c r="L135" i="3"/>
  <c r="L134" i="3"/>
  <c r="L133" i="3"/>
  <c r="K133" i="3"/>
  <c r="L131" i="3"/>
  <c r="K131" i="3"/>
  <c r="L130" i="3"/>
  <c r="K130" i="3"/>
  <c r="L129" i="3"/>
  <c r="K129" i="3"/>
  <c r="L128" i="3"/>
  <c r="K128" i="3"/>
  <c r="K125" i="3"/>
  <c r="L124" i="3"/>
  <c r="K124" i="3"/>
  <c r="L123" i="3"/>
  <c r="K123" i="3"/>
  <c r="L122" i="3"/>
  <c r="K122" i="3"/>
  <c r="L121" i="3"/>
  <c r="K121" i="3"/>
  <c r="L120" i="3"/>
  <c r="L119" i="3"/>
  <c r="L118" i="3"/>
  <c r="K118" i="3"/>
  <c r="L117" i="3"/>
  <c r="K117" i="3"/>
  <c r="L116" i="3"/>
  <c r="K116" i="3"/>
  <c r="L115" i="3"/>
  <c r="K115" i="3"/>
  <c r="L114" i="3"/>
  <c r="K114" i="3"/>
  <c r="L110" i="3"/>
  <c r="K110" i="3"/>
  <c r="L109" i="3"/>
  <c r="K109" i="3"/>
  <c r="L108" i="3"/>
  <c r="K108" i="3"/>
  <c r="L107" i="3"/>
  <c r="K107" i="3"/>
  <c r="L106" i="3"/>
  <c r="K106" i="3"/>
  <c r="L105" i="3"/>
  <c r="K105" i="3"/>
  <c r="L104" i="3"/>
  <c r="K104" i="3"/>
  <c r="L103" i="3"/>
  <c r="K103" i="3"/>
  <c r="K102" i="3"/>
  <c r="L101" i="3"/>
  <c r="K101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K71" i="3"/>
  <c r="L70" i="3"/>
  <c r="K70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E48" i="8" l="1"/>
  <c r="E47" i="8" s="1"/>
  <c r="D48" i="8"/>
  <c r="D47" i="8" s="1"/>
  <c r="G13" i="3"/>
  <c r="J146" i="3"/>
  <c r="I146" i="3"/>
  <c r="H146" i="3"/>
  <c r="J144" i="3"/>
  <c r="I144" i="3"/>
  <c r="I143" i="3" s="1"/>
  <c r="I142" i="3" s="1"/>
  <c r="H144" i="3"/>
  <c r="H143" i="3" s="1"/>
  <c r="H142" i="3" s="1"/>
  <c r="J143" i="3"/>
  <c r="J142" i="3" s="1"/>
  <c r="J140" i="3"/>
  <c r="I140" i="3"/>
  <c r="H140" i="3"/>
  <c r="J138" i="3"/>
  <c r="J135" i="3" s="1"/>
  <c r="I138" i="3"/>
  <c r="H138" i="3"/>
  <c r="H135" i="3" s="1"/>
  <c r="J136" i="3"/>
  <c r="I136" i="3"/>
  <c r="H136" i="3"/>
  <c r="J131" i="3"/>
  <c r="I131" i="3"/>
  <c r="H131" i="3"/>
  <c r="J129" i="3"/>
  <c r="I129" i="3"/>
  <c r="H129" i="3"/>
  <c r="J121" i="3"/>
  <c r="J118" i="3" s="1"/>
  <c r="I121" i="3"/>
  <c r="H121" i="3"/>
  <c r="J119" i="3"/>
  <c r="I119" i="3"/>
  <c r="H119" i="3"/>
  <c r="J116" i="3"/>
  <c r="I116" i="3"/>
  <c r="H116" i="3"/>
  <c r="H115" i="3" s="1"/>
  <c r="J115" i="3"/>
  <c r="I115" i="3"/>
  <c r="J112" i="3"/>
  <c r="I112" i="3"/>
  <c r="I111" i="3" s="1"/>
  <c r="H112" i="3"/>
  <c r="J111" i="3"/>
  <c r="H111" i="3"/>
  <c r="J108" i="3"/>
  <c r="I108" i="3"/>
  <c r="H108" i="3"/>
  <c r="J105" i="3"/>
  <c r="I105" i="3"/>
  <c r="H105" i="3"/>
  <c r="H104" i="3" s="1"/>
  <c r="I104" i="3"/>
  <c r="J96" i="3"/>
  <c r="I96" i="3"/>
  <c r="I72" i="3" s="1"/>
  <c r="H96" i="3"/>
  <c r="J94" i="3"/>
  <c r="I94" i="3"/>
  <c r="H94" i="3"/>
  <c r="J84" i="3"/>
  <c r="I84" i="3"/>
  <c r="H84" i="3"/>
  <c r="H72" i="3" s="1"/>
  <c r="J78" i="3"/>
  <c r="I78" i="3"/>
  <c r="H78" i="3"/>
  <c r="J73" i="3"/>
  <c r="I73" i="3"/>
  <c r="H73" i="3"/>
  <c r="J68" i="3"/>
  <c r="I68" i="3"/>
  <c r="H68" i="3"/>
  <c r="J66" i="3"/>
  <c r="I66" i="3"/>
  <c r="H66" i="3"/>
  <c r="J62" i="3"/>
  <c r="I62" i="3"/>
  <c r="I61" i="3" s="1"/>
  <c r="H62" i="3"/>
  <c r="G146" i="3"/>
  <c r="G144" i="3"/>
  <c r="G140" i="3"/>
  <c r="G135" i="3" s="1"/>
  <c r="G138" i="3"/>
  <c r="G136" i="3"/>
  <c r="G131" i="3"/>
  <c r="G129" i="3"/>
  <c r="G121" i="3"/>
  <c r="G119" i="3"/>
  <c r="G118" i="3" s="1"/>
  <c r="G116" i="3"/>
  <c r="G115" i="3" s="1"/>
  <c r="G112" i="3"/>
  <c r="G111" i="3" s="1"/>
  <c r="G108" i="3"/>
  <c r="G105" i="3"/>
  <c r="G104" i="3" s="1"/>
  <c r="G96" i="3"/>
  <c r="G94" i="3"/>
  <c r="G84" i="3"/>
  <c r="G78" i="3"/>
  <c r="G73" i="3"/>
  <c r="G68" i="3"/>
  <c r="G66" i="3"/>
  <c r="G62" i="3"/>
  <c r="K54" i="3"/>
  <c r="L53" i="3"/>
  <c r="J52" i="3"/>
  <c r="J51" i="3" s="1"/>
  <c r="I52" i="3"/>
  <c r="I51" i="3" s="1"/>
  <c r="H52" i="3"/>
  <c r="H51" i="3" s="1"/>
  <c r="H50" i="3" s="1"/>
  <c r="G52" i="3"/>
  <c r="G51" i="3" s="1"/>
  <c r="G50" i="3" s="1"/>
  <c r="G143" i="3" l="1"/>
  <c r="G142" i="3" s="1"/>
  <c r="I135" i="3"/>
  <c r="H118" i="3"/>
  <c r="G114" i="3"/>
  <c r="J104" i="3"/>
  <c r="J72" i="3"/>
  <c r="G72" i="3"/>
  <c r="J61" i="3"/>
  <c r="H61" i="3"/>
  <c r="G61" i="3"/>
  <c r="G60" i="3" s="1"/>
  <c r="J114" i="3"/>
  <c r="I118" i="3"/>
  <c r="I114" i="3" s="1"/>
  <c r="H114" i="3"/>
  <c r="J60" i="3"/>
  <c r="H60" i="3"/>
  <c r="I60" i="3"/>
  <c r="J50" i="3"/>
  <c r="K50" i="3" s="1"/>
  <c r="K51" i="3"/>
  <c r="L52" i="3"/>
  <c r="I50" i="3"/>
  <c r="L51" i="3"/>
  <c r="K52" i="3"/>
  <c r="L45" i="3"/>
  <c r="L41" i="3"/>
  <c r="L38" i="3"/>
  <c r="L36" i="3"/>
  <c r="L35" i="3"/>
  <c r="L34" i="3"/>
  <c r="L31" i="3"/>
  <c r="L30" i="3"/>
  <c r="L28" i="3"/>
  <c r="L25" i="3"/>
  <c r="L22" i="3"/>
  <c r="L18" i="3"/>
  <c r="L16" i="3"/>
  <c r="L14" i="3"/>
  <c r="K49" i="3"/>
  <c r="K45" i="3"/>
  <c r="K41" i="3"/>
  <c r="K38" i="3"/>
  <c r="K36" i="3"/>
  <c r="K35" i="3"/>
  <c r="K34" i="3"/>
  <c r="K31" i="3"/>
  <c r="K30" i="3"/>
  <c r="K28" i="3"/>
  <c r="K25" i="3"/>
  <c r="K22" i="3"/>
  <c r="K19" i="3"/>
  <c r="K18" i="3"/>
  <c r="K16" i="3"/>
  <c r="J13" i="3"/>
  <c r="I13" i="3"/>
  <c r="H13" i="3"/>
  <c r="J15" i="3"/>
  <c r="I15" i="3"/>
  <c r="H15" i="3"/>
  <c r="J17" i="3"/>
  <c r="I17" i="3"/>
  <c r="H17" i="3"/>
  <c r="J21" i="3"/>
  <c r="J20" i="3" s="1"/>
  <c r="I21" i="3"/>
  <c r="I20" i="3" s="1"/>
  <c r="H21" i="3"/>
  <c r="H20" i="3" s="1"/>
  <c r="G21" i="3"/>
  <c r="G20" i="3" s="1"/>
  <c r="J24" i="3"/>
  <c r="J23" i="3" s="1"/>
  <c r="I24" i="3"/>
  <c r="H24" i="3"/>
  <c r="H23" i="3" s="1"/>
  <c r="I23" i="3"/>
  <c r="J27" i="3"/>
  <c r="I27" i="3"/>
  <c r="H27" i="3"/>
  <c r="J29" i="3"/>
  <c r="L29" i="3" s="1"/>
  <c r="I29" i="3"/>
  <c r="H29" i="3"/>
  <c r="J33" i="3"/>
  <c r="I33" i="3"/>
  <c r="H33" i="3"/>
  <c r="J37" i="3"/>
  <c r="L37" i="3" s="1"/>
  <c r="I37" i="3"/>
  <c r="H37" i="3"/>
  <c r="J40" i="3"/>
  <c r="J39" i="3" s="1"/>
  <c r="I40" i="3"/>
  <c r="I39" i="3" s="1"/>
  <c r="H40" i="3"/>
  <c r="H39" i="3" s="1"/>
  <c r="J44" i="3"/>
  <c r="J43" i="3" s="1"/>
  <c r="J42" i="3" s="1"/>
  <c r="I44" i="3"/>
  <c r="I43" i="3" s="1"/>
  <c r="I42" i="3" s="1"/>
  <c r="H44" i="3"/>
  <c r="H43" i="3" s="1"/>
  <c r="H42" i="3" s="1"/>
  <c r="J48" i="3"/>
  <c r="J47" i="3" s="1"/>
  <c r="J46" i="3" s="1"/>
  <c r="K46" i="3" s="1"/>
  <c r="I48" i="3"/>
  <c r="I47" i="3" s="1"/>
  <c r="I46" i="3" s="1"/>
  <c r="H48" i="3"/>
  <c r="H47" i="3" s="1"/>
  <c r="H46" i="3" s="1"/>
  <c r="G24" i="3"/>
  <c r="G23" i="3" s="1"/>
  <c r="G48" i="3"/>
  <c r="G47" i="3" s="1"/>
  <c r="G46" i="3" s="1"/>
  <c r="G44" i="3"/>
  <c r="G43" i="3" s="1"/>
  <c r="G42" i="3" s="1"/>
  <c r="G40" i="3"/>
  <c r="G39" i="3" s="1"/>
  <c r="G37" i="3"/>
  <c r="G33" i="3"/>
  <c r="G29" i="3"/>
  <c r="G27" i="3"/>
  <c r="G15" i="3"/>
  <c r="G17" i="3"/>
  <c r="K17" i="3" s="1"/>
  <c r="G59" i="3" l="1"/>
  <c r="J59" i="3"/>
  <c r="I59" i="3"/>
  <c r="H59" i="3"/>
  <c r="L15" i="3"/>
  <c r="L13" i="3"/>
  <c r="K33" i="3"/>
  <c r="H26" i="3"/>
  <c r="L50" i="3"/>
  <c r="K42" i="3"/>
  <c r="H32" i="3"/>
  <c r="K27" i="3"/>
  <c r="K20" i="3"/>
  <c r="K39" i="3"/>
  <c r="L17" i="3"/>
  <c r="G32" i="3"/>
  <c r="K23" i="3"/>
  <c r="K21" i="3"/>
  <c r="K29" i="3"/>
  <c r="K37" i="3"/>
  <c r="L23" i="3"/>
  <c r="L39" i="3"/>
  <c r="K15" i="3"/>
  <c r="K47" i="3"/>
  <c r="L24" i="3"/>
  <c r="L40" i="3"/>
  <c r="K24" i="3"/>
  <c r="K40" i="3"/>
  <c r="K48" i="3"/>
  <c r="L33" i="3"/>
  <c r="L42" i="3"/>
  <c r="L27" i="3"/>
  <c r="L43" i="3"/>
  <c r="K43" i="3"/>
  <c r="L20" i="3"/>
  <c r="L44" i="3"/>
  <c r="K44" i="3"/>
  <c r="L21" i="3"/>
  <c r="J32" i="3"/>
  <c r="J26" i="3"/>
  <c r="J12" i="3"/>
  <c r="I32" i="3"/>
  <c r="I26" i="3"/>
  <c r="I12" i="3"/>
  <c r="H12" i="3"/>
  <c r="G26" i="3"/>
  <c r="G12" i="3"/>
  <c r="H11" i="3" l="1"/>
  <c r="H10" i="3" s="1"/>
  <c r="L12" i="3"/>
  <c r="K12" i="3"/>
  <c r="K26" i="3"/>
  <c r="L26" i="3"/>
  <c r="K32" i="3"/>
  <c r="L32" i="3"/>
  <c r="G11" i="3"/>
  <c r="J11" i="3"/>
  <c r="I11" i="3"/>
  <c r="I10" i="3" s="1"/>
  <c r="J10" i="3" l="1"/>
  <c r="L11" i="3"/>
  <c r="K11" i="3"/>
  <c r="K10" i="3" l="1"/>
  <c r="L10" i="3"/>
  <c r="F48" i="8"/>
  <c r="F47" i="8" s="1"/>
</calcChain>
</file>

<file path=xl/sharedStrings.xml><?xml version="1.0" encoding="utf-8"?>
<sst xmlns="http://schemas.openxmlformats.org/spreadsheetml/2006/main" count="423" uniqueCount="228">
  <si>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</si>
  <si>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</si>
  <si>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</si>
  <si>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</si>
  <si>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</si>
  <si>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</si>
  <si>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</si>
  <si>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</si>
  <si>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</si>
  <si>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</si>
  <si>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</si>
  <si>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</si>
  <si>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</si>
  <si>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</si>
  <si>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</si>
  <si>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</si>
  <si>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</si>
  <si>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</si>
  <si>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</si>
  <si>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</si>
  <si>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</si>
  <si>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</si>
  <si>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</si>
  <si>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</si>
  <si>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</si>
  <si>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</si>
  <si>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</si>
  <si>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</si>
  <si>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</si>
  <si>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</si>
  <si>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</si>
  <si>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</si>
  <si>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</si>
  <si>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</si>
  <si>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</si>
  <si>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</si>
  <si>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</si>
  <si>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IZVJEŠTAJ O RASHODIMA PREMA FUNKCIJSKOJ KLASIFIKACIJI</t>
  </si>
  <si>
    <t>TEKUĆI PLAN 2023.*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</si>
  <si>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</si>
  <si>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</si>
  <si>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</si>
  <si>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</si>
  <si>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</si>
  <si>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</si>
  <si>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</si>
  <si>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</si>
  <si>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</si>
  <si>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</si>
  <si>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</si>
  <si>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</si>
  <si>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</si>
  <si>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</si>
  <si>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</si>
  <si>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</si>
  <si>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</si>
  <si>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</si>
  <si>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SAŽETAK  RAČUNA PRIHODA I RASHODA I  RAČUNA FINANCIRANJA  može sadržavati i dodatne podatke.</t>
  </si>
  <si>
    <t>Tekuće pomoći od izvanproračunskih korisnika</t>
  </si>
  <si>
    <t>Tekuće pomoći proračunskim korisnicima iz prorčuna koji im nije nadležan</t>
  </si>
  <si>
    <t>Tekuće pomoći temeljem prijenosa EU sredstava</t>
  </si>
  <si>
    <t>Kapitalne pomoći temeljem prijenosa EU sredstava</t>
  </si>
  <si>
    <t>Prihodi od imovine</t>
  </si>
  <si>
    <t>Kamate na oročena sredstva i depozite po viđenju</t>
  </si>
  <si>
    <t>Prihodi od pruženih usluga</t>
  </si>
  <si>
    <t>Tekuće donacije</t>
  </si>
  <si>
    <t>Kapitalne donacije</t>
  </si>
  <si>
    <t>Prihodi iz nadležnog proračuna i od HZZO-a na temelju ugovornih obveza</t>
  </si>
  <si>
    <t>Prihodi iz nadležnog proračuna za financiranje rashoda poslovanja</t>
  </si>
  <si>
    <t>Prihodi iz nadležnog proračuna za financiranje rashoda za nabavu nefinancijske imovine</t>
  </si>
  <si>
    <t>Prihodi od nadležnog proračuna za financiranje izdataka za financijsku imovinu i otplatu zajmova</t>
  </si>
  <si>
    <t>Prihodi od HZZO-a na temelju ugovornih obveza</t>
  </si>
  <si>
    <t>Kazne, upravne mjere i ostali prihodi</t>
  </si>
  <si>
    <t>Ostali prihodi</t>
  </si>
  <si>
    <t>Primljeni krediti od tuzemnih kreditnih institucija izvan javnog sektora</t>
  </si>
  <si>
    <t xml:space="preserve">OSTVARENJE/IZVRŠENJE 
2022. </t>
  </si>
  <si>
    <t xml:space="preserve">OSTVARENJE/IZVRŠENJE 
2023. </t>
  </si>
  <si>
    <t>Prihodi od upravnih i administrativnih pristojbi, pristojbi po posebnim propisima i naknada</t>
  </si>
  <si>
    <t>Ostali nespomenuti prihodi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</si>
  <si>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</si>
  <si>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</si>
  <si>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</si>
  <si>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</si>
  <si>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</si>
  <si>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</si>
  <si>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Doprinosi za obvezno osiguranje u slučaju nezaposlenosti</t>
  </si>
  <si>
    <t>Naknada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</si>
  <si>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</si>
  <si>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</si>
  <si>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</si>
  <si>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</si>
  <si>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</si>
  <si>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</si>
  <si>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Sitan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</si>
  <si>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</si>
  <si>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</si>
  <si>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</si>
  <si>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</si>
  <si>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</si>
  <si>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</si>
  <si>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</si>
  <si>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</si>
  <si>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</si>
  <si>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</si>
  <si>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</si>
  <si>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</si>
  <si>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</si>
  <si>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</si>
  <si>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</si>
  <si>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</si>
  <si>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</si>
  <si>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</si>
  <si>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</si>
  <si>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</si>
  <si>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</si>
  <si>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</si>
  <si>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Bankarske usluge i usluge platnog prometa</t>
  </si>
  <si>
    <t>Zatezne kamate</t>
  </si>
  <si>
    <t>Ostali rashodi</t>
  </si>
  <si>
    <t>Kazne, penali i naknade šteta</t>
  </si>
  <si>
    <t>Ostale kazne</t>
  </si>
  <si>
    <t>Licence</t>
  </si>
  <si>
    <t>Građevinski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</si>
  <si>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</si>
  <si>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</si>
  <si>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</si>
  <si>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</si>
  <si>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</si>
  <si>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</si>
  <si>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</si>
  <si>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</si>
  <si>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</si>
  <si>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Prijevozna sredstva</t>
  </si>
  <si>
    <t>Prijevozna sredstva u cestovnom prometu</t>
  </si>
  <si>
    <t>Nematerijalna proizvedena imovina</t>
  </si>
  <si>
    <t>Ostala nematerijalna imovina</t>
  </si>
  <si>
    <t>Ulaganja u računalne programe</t>
  </si>
  <si>
    <t>Ostala nematerijalna proizvedena imovina</t>
  </si>
  <si>
    <t>Rashodi za dodatna ulaganja na nefinancijskoj imovini</t>
  </si>
  <si>
    <t>Dodatna ulaganja na građevinskim objektima</t>
  </si>
  <si>
    <t>Dodatna ulaganja na postrojenjima i opremi</t>
  </si>
  <si>
    <t>Dodatna ulaganja za ostalu nef. Imovinu</t>
  </si>
  <si>
    <t>Otplata glavnice kredita od inst. u JS</t>
  </si>
  <si>
    <t>Otplata glavnice kredita od tuzemnih kreditnih institucija izvan javnog sektora</t>
  </si>
  <si>
    <t>Rezultat poslovanja</t>
  </si>
  <si>
    <t>Višak poslovanja</t>
  </si>
  <si>
    <t>Manjak poslovanja</t>
  </si>
  <si>
    <t>Pomoći od izvanproračunskih korisnika</t>
  </si>
  <si>
    <t>Pomoći proračunskim korisnicima iz proračuna koji im nije nadležan</t>
  </si>
  <si>
    <t>Pomoći temeljem prijenosa  EU sredstava</t>
  </si>
  <si>
    <t>Prihodi od financijske imovine</t>
  </si>
  <si>
    <t>Prihodi po posebnim propisima</t>
  </si>
  <si>
    <t>Donacije od pravnih i fizičkih osoba izvan općeg proračuna i povrat donacija po protestiranim jamstvima</t>
  </si>
  <si>
    <t>Prihodi iz nadležnog proračuna za financiranje redovne djelatnosti proračunskih korisnika</t>
  </si>
  <si>
    <t>Primljeni krediti i zajmovi od kreditnih i ostalih financijskih institucija izvan javnog sektora</t>
  </si>
  <si>
    <t>Višak / manjak poslovanja</t>
  </si>
  <si>
    <t>Kamate za primljene kredite i zajmove</t>
  </si>
  <si>
    <t>Ostali financijski rashodi</t>
  </si>
  <si>
    <t>Nematerijalna imovina</t>
  </si>
  <si>
    <t>Rashodi za nabavu proizvedene dugotrajne imovine</t>
  </si>
  <si>
    <t>Dodatna ulaganja za ostalu nefinancijsku imovinu</t>
  </si>
  <si>
    <t>Otplata glavnice primljenih kredita i zajmova od kreditnih i ostalih financijskih institucija u javnom sektoru</t>
  </si>
  <si>
    <t>Otplata glavnice primljenih kredita i zajmova od kreditnih i ostalih financijskih institucija izvan javnog sektora</t>
  </si>
  <si>
    <t xml:space="preserve">  413 Opći prihodi i primici</t>
  </si>
  <si>
    <t xml:space="preserve">  45 Prihodi od Županije</t>
  </si>
  <si>
    <t xml:space="preserve">  11 Prihodi od Županije</t>
  </si>
  <si>
    <t xml:space="preserve">  31 Vlastiti prihodi</t>
  </si>
  <si>
    <t>4 Prihodi za posebne namjene</t>
  </si>
  <si>
    <t xml:space="preserve">  41 Ostali prihodi za posebne namjene</t>
  </si>
  <si>
    <t>5 Pomoći</t>
  </si>
  <si>
    <t xml:space="preserve">  54 Pomoći EU</t>
  </si>
  <si>
    <t xml:space="preserve">  57 Pomoći HZZZ</t>
  </si>
  <si>
    <t xml:space="preserve">  5291 Pomoći Sanacija</t>
  </si>
  <si>
    <t>6 Donacije</t>
  </si>
  <si>
    <t xml:space="preserve">  61 Donacije</t>
  </si>
  <si>
    <t>7 Prihodi od nefinancijske imovine i nadoknade šteta s osnova osigurnja</t>
  </si>
  <si>
    <t xml:space="preserve">  71 Prihodi od prodaje materijalne imovine</t>
  </si>
  <si>
    <t>8 Primici od financijske imovine i zaduživanja</t>
  </si>
  <si>
    <t xml:space="preserve">  84 Primici od zaduživanja</t>
  </si>
  <si>
    <t xml:space="preserve">  51 Pomoći</t>
  </si>
  <si>
    <t>9 Višak / Manjak</t>
  </si>
  <si>
    <t xml:space="preserve">  413 Višak / manjak prihoda</t>
  </si>
  <si>
    <t xml:space="preserve">IZVJEŠTAJ O IZVRŠENJU FINANCIJSKOG PLANA PSIHIJATRIJSKE BOLNICE UGLJAN ZA 2023. </t>
  </si>
  <si>
    <t>8 Namjenski primici od zaduživanja</t>
  </si>
  <si>
    <t>01 ZDRAVSTVO</t>
  </si>
  <si>
    <t>0732 Usluge specijalističkih bolnica</t>
  </si>
  <si>
    <t>PRIMICI UKUPNO</t>
  </si>
  <si>
    <t>IZDACI UKUPNO</t>
  </si>
  <si>
    <t>UKUPNI PRIMICI</t>
  </si>
  <si>
    <t>UKUPNI IZDACI</t>
  </si>
  <si>
    <t xml:space="preserve">  81 Namjenski primici od zaduživanja</t>
  </si>
  <si>
    <t xml:space="preserve">  11 Opći prihodi i primici</t>
  </si>
  <si>
    <t xml:space="preserve">  54 Prihodi od Županije</t>
  </si>
  <si>
    <t>FINANCIJSKI PLAN PSIHIJATRIJSKE BOLNICE UGLJAN 
ZA 2024. I PROJEKCIJA ZA 2025. I 2026. GODINU</t>
  </si>
  <si>
    <t>PROGRAM 2512</t>
  </si>
  <si>
    <t>Djelatnost ustanova u zdravstvu</t>
  </si>
  <si>
    <t>Aktivnost 2512-01</t>
  </si>
  <si>
    <t>Administracija i upravljanje</t>
  </si>
  <si>
    <t>Naziv izvora financiranja</t>
  </si>
  <si>
    <t>413 Opći prihodi i primici</t>
  </si>
  <si>
    <t xml:space="preserve"> 45 Prihodi od Županije</t>
  </si>
  <si>
    <t xml:space="preserve">   51 Pomoći projekti RH</t>
  </si>
  <si>
    <t xml:space="preserve">   5291 Tekuće pomoći od HZZO-a</t>
  </si>
  <si>
    <t xml:space="preserve">   54 Pomoći od EU</t>
  </si>
  <si>
    <t xml:space="preserve">   57 HZZZ pripravnici</t>
  </si>
  <si>
    <t>NAZIV PROGRAMA</t>
  </si>
  <si>
    <t>Aktivnost 2512-02</t>
  </si>
  <si>
    <t>Investicijsko i tekuće održavanje</t>
  </si>
  <si>
    <t>Kapitalni projekt KP 2512-03</t>
  </si>
  <si>
    <t>INVESTICIJSKO ULAGANJE</t>
  </si>
  <si>
    <t>Izdaci za otplatu glavnice kredita i zajmova</t>
  </si>
  <si>
    <t>7 Prihodi od nefinancijske imovine</t>
  </si>
  <si>
    <t>9 Namjenski primici od zaduživanja</t>
  </si>
  <si>
    <t>IZVOR</t>
  </si>
  <si>
    <t>OPĆI PRIHODI I PRIMICI</t>
  </si>
  <si>
    <t>VLASTITI PRIHODI</t>
  </si>
  <si>
    <t>PRIHODI ZA POSEBNE NAMJENE</t>
  </si>
  <si>
    <t>POMOĆI</t>
  </si>
  <si>
    <t>DONACIJE</t>
  </si>
  <si>
    <t>PRIHODI OD NEFINANCIJSKE IMOVINE</t>
  </si>
  <si>
    <t>Rashod</t>
  </si>
  <si>
    <t>Planirano</t>
  </si>
  <si>
    <t>Izvršeno</t>
  </si>
  <si>
    <t>RASHODI ZA ZAPOSLENE</t>
  </si>
  <si>
    <t>MATERIJALNI RASHODI</t>
  </si>
  <si>
    <t>FINANCIJSKI RASHODI</t>
  </si>
  <si>
    <t>RASHODI ZA NABAVU NEFINANCIJSKE IMOVINE</t>
  </si>
  <si>
    <t>IZDACI ZA FINANCIJSKU IMOVINU I OTPLATE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</si>
</sst>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_-;\-* #,##0.00_-;_-* &quot;-&quot;??_-;_-@_-"/>
  </numFmts>
  <fonts count="5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b/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sz val="9.85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/>
      <diagonal/>
    </border>
  </borders>
  <cellStyleXfs count="76">
    <xf numFmtId="0" fontId="0" fillId="0" borderId="0"/>
    <xf numFmtId="0" fontId="9" fillId="0" borderId="0"/>
    <xf numFmtId="0" fontId="9" fillId="0" borderId="0"/>
    <xf numFmtId="0" fontId="28" fillId="0" borderId="0"/>
    <xf numFmtId="164" fontId="30" fillId="0" borderId="0"/>
    <xf numFmtId="0" fontId="31" fillId="0" borderId="0">
      <alignment vertical="top"/>
      <protection locked="0"/>
    </xf>
    <xf numFmtId="0" fontId="32" fillId="0" borderId="0"/>
    <xf numFmtId="0" fontId="29" fillId="0" borderId="0"/>
    <xf numFmtId="0" fontId="30" fillId="0" borderId="0"/>
    <xf numFmtId="0" fontId="19" fillId="0" borderId="0"/>
    <xf numFmtId="164" fontId="9" fillId="0" borderId="0" applyFont="0" applyFill="0" applyBorder="0" applyAlignment="0" applyProtection="0"/>
    <xf numFmtId="0" fontId="9" fillId="0" borderId="0"/>
    <xf numFmtId="0" fontId="38" fillId="0" borderId="0"/>
    <xf numFmtId="0" fontId="9" fillId="0" borderId="0"/>
    <xf numFmtId="0" fontId="9" fillId="0" borderId="0"/>
    <xf numFmtId="0" fontId="34" fillId="0" borderId="0"/>
    <xf numFmtId="0" fontId="39" fillId="0" borderId="0"/>
    <xf numFmtId="0" fontId="39" fillId="0" borderId="0"/>
    <xf numFmtId="164" fontId="9" fillId="0" borderId="0" applyFont="0" applyFill="0" applyBorder="0" applyAlignment="0" applyProtection="0"/>
    <xf numFmtId="0" fontId="34" fillId="0" borderId="0"/>
    <xf numFmtId="0" fontId="9" fillId="0" borderId="0"/>
    <xf numFmtId="164" fontId="9" fillId="0" borderId="0" applyFont="0" applyFill="0" applyBorder="0" applyAlignment="0" applyProtection="0"/>
    <xf numFmtId="0" fontId="34" fillId="0" borderId="0"/>
    <xf numFmtId="9" fontId="9" fillId="0" borderId="0" applyFont="0" applyFill="0" applyBorder="0" applyAlignment="0" applyProtection="0"/>
    <xf numFmtId="0" fontId="41" fillId="0" borderId="0"/>
    <xf numFmtId="165" fontId="42" fillId="0" borderId="0" applyFont="0" applyFill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38" fillId="8" borderId="0" applyNumberFormat="0" applyBorder="0" applyAlignment="0" applyProtection="0"/>
    <xf numFmtId="0" fontId="38" fillId="5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0" borderId="0" applyNumberFormat="0" applyBorder="0" applyAlignment="0" applyProtection="0"/>
    <xf numFmtId="0" fontId="43" fillId="8" borderId="0" applyNumberFormat="0" applyBorder="0" applyAlignment="0" applyProtection="0"/>
    <xf numFmtId="0" fontId="43" fillId="5" borderId="0" applyNumberFormat="0" applyBorder="0" applyAlignment="0" applyProtection="0"/>
    <xf numFmtId="0" fontId="43" fillId="13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7" applyNumberFormat="0" applyAlignment="0" applyProtection="0"/>
    <xf numFmtId="0" fontId="46" fillId="19" borderId="8" applyNumberFormat="0" applyAlignment="0" applyProtection="0"/>
    <xf numFmtId="0" fontId="47" fillId="0" borderId="0" applyNumberFormat="0" applyFill="0" applyBorder="0" applyAlignment="0" applyProtection="0"/>
    <xf numFmtId="0" fontId="48" fillId="8" borderId="0" applyNumberFormat="0" applyBorder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9" borderId="7" applyNumberFormat="0" applyAlignment="0" applyProtection="0"/>
    <xf numFmtId="0" fontId="53" fillId="0" borderId="12" applyNumberFormat="0" applyFill="0" applyAlignment="0" applyProtection="0"/>
    <xf numFmtId="0" fontId="54" fillId="9" borderId="0" applyNumberFormat="0" applyBorder="0" applyAlignment="0" applyProtection="0"/>
    <xf numFmtId="0" fontId="41" fillId="6" borderId="13" applyNumberFormat="0" applyFont="0" applyAlignment="0" applyProtection="0"/>
    <xf numFmtId="0" fontId="55" fillId="18" borderId="14" applyNumberFormat="0" applyAlignment="0" applyProtection="0"/>
    <xf numFmtId="0" fontId="56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0"/>
    <xf numFmtId="0" fontId="57" fillId="0" borderId="0"/>
    <xf numFmtId="0" fontId="9" fillId="0" borderId="0"/>
    <xf numFmtId="0" fontId="38" fillId="0" borderId="0"/>
    <xf numFmtId="0" fontId="37" fillId="0" borderId="0"/>
    <xf numFmtId="0" fontId="37" fillId="0" borderId="0"/>
    <xf numFmtId="0" fontId="41" fillId="0" borderId="0"/>
    <xf numFmtId="164" fontId="9" fillId="0" borderId="0" applyFont="0" applyFill="0" applyBorder="0" applyAlignment="0" applyProtection="0"/>
    <xf numFmtId="0" fontId="19" fillId="0" borderId="0"/>
  </cellStyleXfs>
  <cellXfs count="260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2" fillId="2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24" fillId="0" borderId="3" xfId="0" applyFont="1" applyBorder="1" applyAlignment="1">
      <alignment horizontal="left"/>
    </xf>
    <xf numFmtId="0" fontId="24" fillId="0" borderId="3" xfId="0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25" fillId="0" borderId="3" xfId="0" applyFont="1" applyBorder="1" applyAlignment="1">
      <alignment horizontal="left"/>
    </xf>
    <xf numFmtId="0" fontId="0" fillId="0" borderId="0" xfId="0"/>
    <xf numFmtId="0" fontId="25" fillId="0" borderId="3" xfId="0" applyFont="1" applyBorder="1" applyAlignment="1">
      <alignment wrapText="1"/>
    </xf>
    <xf numFmtId="4" fontId="25" fillId="0" borderId="3" xfId="0" applyNumberFormat="1" applyFont="1" applyBorder="1"/>
    <xf numFmtId="0" fontId="0" fillId="0" borderId="0" xfId="0"/>
    <xf numFmtId="0" fontId="0" fillId="0" borderId="0" xfId="0"/>
    <xf numFmtId="0" fontId="16" fillId="2" borderId="3" xfId="0" quotePrefix="1" applyFont="1" applyFill="1" applyBorder="1" applyAlignment="1">
      <alignment horizontal="left" vertical="center" wrapText="1"/>
    </xf>
    <xf numFmtId="4" fontId="27" fillId="0" borderId="3" xfId="0" applyNumberFormat="1" applyFont="1" applyBorder="1"/>
    <xf numFmtId="4" fontId="26" fillId="2" borderId="3" xfId="0" applyNumberFormat="1" applyFont="1" applyFill="1" applyBorder="1" applyAlignment="1">
      <alignment horizontal="right"/>
    </xf>
    <xf numFmtId="0" fontId="0" fillId="0" borderId="0" xfId="0"/>
    <xf numFmtId="10" fontId="27" fillId="0" borderId="3" xfId="0" applyNumberFormat="1" applyFont="1" applyBorder="1"/>
    <xf numFmtId="4" fontId="24" fillId="0" borderId="3" xfId="0" applyNumberFormat="1" applyFont="1" applyBorder="1"/>
    <xf numFmtId="0" fontId="0" fillId="0" borderId="0" xfId="0"/>
    <xf numFmtId="10" fontId="23" fillId="0" borderId="3" xfId="0" applyNumberFormat="1" applyFont="1" applyBorder="1"/>
    <xf numFmtId="10" fontId="21" fillId="0" borderId="3" xfId="0" applyNumberFormat="1" applyFont="1" applyBorder="1"/>
    <xf numFmtId="10" fontId="1" fillId="0" borderId="3" xfId="0" applyNumberFormat="1" applyFont="1" applyBorder="1"/>
    <xf numFmtId="10" fontId="0" fillId="0" borderId="3" xfId="0" applyNumberFormat="1" applyBorder="1"/>
    <xf numFmtId="10" fontId="25" fillId="0" borderId="3" xfId="0" applyNumberFormat="1" applyFont="1" applyBorder="1"/>
    <xf numFmtId="10" fontId="24" fillId="0" borderId="3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3" fillId="0" borderId="3" xfId="0" applyFont="1" applyBorder="1" applyAlignment="1">
      <alignment horizontal="left" vertical="center"/>
    </xf>
    <xf numFmtId="4" fontId="33" fillId="0" borderId="3" xfId="0" applyNumberFormat="1" applyFont="1" applyBorder="1"/>
    <xf numFmtId="0" fontId="25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4" fontId="34" fillId="0" borderId="3" xfId="0" applyNumberFormat="1" applyFont="1" applyBorder="1"/>
    <xf numFmtId="10" fontId="0" fillId="0" borderId="3" xfId="0" applyNumberFormat="1" applyFont="1" applyBorder="1"/>
    <xf numFmtId="4" fontId="23" fillId="0" borderId="3" xfId="0" applyNumberFormat="1" applyFont="1" applyBorder="1"/>
    <xf numFmtId="4" fontId="21" fillId="0" borderId="3" xfId="0" applyNumberFormat="1" applyFont="1" applyBorder="1"/>
    <xf numFmtId="4" fontId="1" fillId="0" borderId="3" xfId="0" applyNumberFormat="1" applyFont="1" applyBorder="1"/>
    <xf numFmtId="4" fontId="0" fillId="0" borderId="3" xfId="0" applyNumberFormat="1" applyFont="1" applyBorder="1"/>
    <xf numFmtId="10" fontId="33" fillId="0" borderId="3" xfId="0" applyNumberFormat="1" applyFont="1" applyBorder="1"/>
    <xf numFmtId="0" fontId="16" fillId="2" borderId="3" xfId="0" applyNumberFormat="1" applyFont="1" applyFill="1" applyBorder="1" applyAlignment="1" applyProtection="1">
      <alignment vertical="center" wrapText="1"/>
    </xf>
    <xf numFmtId="49" fontId="25" fillId="0" borderId="6" xfId="9" applyNumberFormat="1" applyFont="1" applyFill="1" applyBorder="1" applyAlignment="1" applyProtection="1">
      <alignment horizontal="left" vertical="center" wrapText="1"/>
    </xf>
    <xf numFmtId="49" fontId="24" fillId="0" borderId="6" xfId="9" applyNumberFormat="1" applyFont="1" applyFill="1" applyBorder="1" applyAlignment="1" applyProtection="1">
      <alignment horizontal="left" vertical="center" wrapText="1" shrinkToFit="1"/>
    </xf>
    <xf numFmtId="49" fontId="24" fillId="0" borderId="6" xfId="9" applyNumberFormat="1" applyFont="1" applyFill="1" applyBorder="1" applyAlignment="1" applyProtection="1">
      <alignment horizontal="left" vertical="center" wrapText="1"/>
    </xf>
    <xf numFmtId="49" fontId="10" fillId="0" borderId="6" xfId="9" applyNumberFormat="1" applyFont="1" applyFill="1" applyBorder="1" applyAlignment="1" applyProtection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35" fillId="2" borderId="3" xfId="0" applyNumberFormat="1" applyFont="1" applyFill="1" applyBorder="1" applyAlignment="1" applyProtection="1">
      <alignment horizontal="left" vertical="center" wrapText="1"/>
    </xf>
    <xf numFmtId="0" fontId="33" fillId="0" borderId="3" xfId="0" applyFont="1" applyBorder="1" applyAlignment="1">
      <alignment horizontal="left"/>
    </xf>
    <xf numFmtId="49" fontId="33" fillId="0" borderId="6" xfId="3" applyNumberFormat="1" applyFont="1" applyFill="1" applyBorder="1" applyAlignment="1" applyProtection="1">
      <alignment horizontal="left" vertical="center" wrapText="1"/>
    </xf>
    <xf numFmtId="49" fontId="25" fillId="0" borderId="6" xfId="9" applyNumberFormat="1" applyFont="1" applyFill="1" applyBorder="1" applyAlignment="1" applyProtection="1">
      <alignment horizontal="left" vertical="center" wrapText="1" shrinkToFit="1"/>
    </xf>
    <xf numFmtId="0" fontId="34" fillId="0" borderId="3" xfId="0" applyFont="1" applyBorder="1" applyAlignment="1">
      <alignment horizontal="left"/>
    </xf>
    <xf numFmtId="0" fontId="34" fillId="0" borderId="3" xfId="0" applyFont="1" applyBorder="1" applyAlignment="1">
      <alignment horizontal="left" vertical="center" wrapText="1"/>
    </xf>
    <xf numFmtId="10" fontId="34" fillId="0" borderId="3" xfId="0" applyNumberFormat="1" applyFont="1" applyBorder="1"/>
    <xf numFmtId="0" fontId="34" fillId="0" borderId="3" xfId="0" applyFont="1" applyBorder="1" applyAlignment="1">
      <alignment wrapText="1"/>
    </xf>
    <xf numFmtId="4" fontId="36" fillId="0" borderId="3" xfId="0" applyNumberFormat="1" applyFont="1" applyBorder="1"/>
    <xf numFmtId="4" fontId="22" fillId="2" borderId="3" xfId="0" applyNumberFormat="1" applyFont="1" applyFill="1" applyBorder="1" applyAlignment="1" applyProtection="1">
      <alignment horizontal="right" wrapText="1"/>
    </xf>
    <xf numFmtId="4" fontId="20" fillId="2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10" fontId="36" fillId="0" borderId="3" xfId="0" applyNumberFormat="1" applyFont="1" applyBorder="1"/>
    <xf numFmtId="4" fontId="0" fillId="0" borderId="3" xfId="0" applyNumberFormat="1" applyFont="1" applyBorder="1"/>
    <xf numFmtId="4" fontId="26" fillId="2" borderId="3" xfId="0" applyNumberFormat="1" applyFont="1" applyFill="1" applyBorder="1" applyAlignment="1" applyProtection="1">
      <alignment horizontal="right" wrapText="1"/>
    </xf>
    <xf numFmtId="0" fontId="1" fillId="0" borderId="3" xfId="0" applyFont="1" applyBorder="1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0" fillId="0" borderId="0" xfId="0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1" fillId="2" borderId="3" xfId="0" quotePrefix="1" applyFont="1" applyFill="1" applyBorder="1" applyAlignment="1">
      <alignment horizontal="left" vertical="center"/>
    </xf>
    <xf numFmtId="4" fontId="22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0" fontId="11" fillId="2" borderId="3" xfId="0" quotePrefix="1" applyFont="1" applyFill="1" applyBorder="1" applyAlignment="1">
      <alignment horizontal="left" vertical="center" wrapText="1"/>
    </xf>
    <xf numFmtId="49" fontId="25" fillId="0" borderId="3" xfId="9" applyNumberFormat="1" applyFont="1" applyFill="1" applyBorder="1" applyAlignment="1" applyProtection="1">
      <alignment horizontal="left" vertical="center" wrapText="1" shrinkToFit="1"/>
    </xf>
    <xf numFmtId="49" fontId="33" fillId="0" borderId="16" xfId="9" applyNumberFormat="1" applyFont="1" applyFill="1" applyBorder="1" applyAlignment="1" applyProtection="1">
      <alignment horizontal="left" vertical="center" wrapText="1"/>
    </xf>
    <xf numFmtId="49" fontId="33" fillId="0" borderId="3" xfId="9" applyNumberFormat="1" applyFont="1" applyFill="1" applyBorder="1" applyAlignment="1" applyProtection="1">
      <alignment horizontal="left" vertical="center" wrapText="1"/>
    </xf>
    <xf numFmtId="49" fontId="24" fillId="0" borderId="16" xfId="9" applyNumberFormat="1" applyFont="1" applyFill="1" applyBorder="1" applyAlignment="1" applyProtection="1">
      <alignment horizontal="left" vertical="center" wrapText="1"/>
    </xf>
    <xf numFmtId="49" fontId="33" fillId="0" borderId="17" xfId="3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1" fillId="2" borderId="3" xfId="0" quotePrefix="1" applyFont="1" applyFill="1" applyBorder="1" applyAlignment="1">
      <alignment horizontal="left" vertical="center"/>
    </xf>
    <xf numFmtId="4" fontId="22" fillId="2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0" fillId="0" borderId="0" xfId="0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22" fillId="2" borderId="4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4" fontId="20" fillId="2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22" fillId="0" borderId="4" xfId="0" applyNumberFormat="1" applyFont="1" applyFill="1" applyBorder="1" applyAlignment="1">
      <alignment horizontal="right"/>
    </xf>
    <xf numFmtId="4" fontId="22" fillId="0" borderId="3" xfId="0" applyNumberFormat="1" applyFont="1" applyFill="1" applyBorder="1" applyAlignment="1">
      <alignment horizontal="right"/>
    </xf>
    <xf numFmtId="4" fontId="20" fillId="0" borderId="4" xfId="0" applyNumberFormat="1" applyFont="1" applyFill="1" applyBorder="1" applyAlignment="1">
      <alignment horizontal="right"/>
    </xf>
    <xf numFmtId="4" fontId="20" fillId="0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10" fontId="6" fillId="0" borderId="3" xfId="0" applyNumberFormat="1" applyFont="1" applyFill="1" applyBorder="1" applyAlignment="1" applyProtection="1">
      <alignment horizontal="righ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10" fontId="6" fillId="3" borderId="3" xfId="0" applyNumberFormat="1" applyFont="1" applyFill="1" applyBorder="1" applyAlignment="1">
      <alignment horizontal="right"/>
    </xf>
    <xf numFmtId="10" fontId="6" fillId="0" borderId="3" xfId="0" applyNumberFormat="1" applyFont="1" applyFill="1" applyBorder="1" applyAlignment="1">
      <alignment horizontal="right"/>
    </xf>
    <xf numFmtId="10" fontId="6" fillId="0" borderId="3" xfId="0" applyNumberFormat="1" applyFont="1" applyFill="1" applyBorder="1" applyAlignment="1" applyProtection="1">
      <alignment horizontal="right" wrapText="1"/>
    </xf>
    <xf numFmtId="10" fontId="6" fillId="3" borderId="3" xfId="0" applyNumberFormat="1" applyFont="1" applyFill="1" applyBorder="1" applyAlignment="1" applyProtection="1">
      <alignment horizontal="right" wrapText="1"/>
    </xf>
    <xf numFmtId="10" fontId="6" fillId="0" borderId="3" xfId="0" applyNumberFormat="1" applyFont="1" applyBorder="1" applyAlignment="1">
      <alignment horizontal="right"/>
    </xf>
    <xf numFmtId="4" fontId="21" fillId="0" borderId="0" xfId="0" applyNumberFormat="1" applyFont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2" fillId="2" borderId="2" xfId="0" applyNumberFormat="1" applyFont="1" applyFill="1" applyBorder="1" applyAlignment="1" applyProtection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</cellXfs>
  <cellStyles count="76">
    <cellStyle name="20% - Accent1 2" xfId="26"/>
    <cellStyle name="20% - Accent2 2" xfId="27"/>
    <cellStyle name="20% - Accent3 2" xfId="28"/>
    <cellStyle name="20% - Accent4 2" xfId="29"/>
    <cellStyle name="20% - Accent5 2" xfId="30"/>
    <cellStyle name="20% - Accent6 2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Bad 2" xfId="50"/>
    <cellStyle name="Calculation 2" xfId="51"/>
    <cellStyle name="Check Cell 2" xfId="52"/>
    <cellStyle name="Comma 2" xfId="4"/>
    <cellStyle name="Comma 3" xfId="10"/>
    <cellStyle name="Explanatory Text 2" xfId="53"/>
    <cellStyle name="Good 2" xfId="54"/>
    <cellStyle name="Heading 1 2" xfId="55"/>
    <cellStyle name="Heading 2 2" xfId="56"/>
    <cellStyle name="Heading 3 2" xfId="57"/>
    <cellStyle name="Heading 4 2" xfId="58"/>
    <cellStyle name="Hyperlink 2" xfId="5"/>
    <cellStyle name="Hyperlink 3" xfId="6"/>
    <cellStyle name="Input 2" xfId="59"/>
    <cellStyle name="Linked Cell 2" xfId="60"/>
    <cellStyle name="Neutral 2" xfId="61"/>
    <cellStyle name="Normal 2" xfId="1"/>
    <cellStyle name="Normal 2 2" xfId="7"/>
    <cellStyle name="Normal 3" xfId="8"/>
    <cellStyle name="Normal 3 2" xfId="11"/>
    <cellStyle name="Normal 4" xfId="3"/>
    <cellStyle name="Normal 4 2" xfId="68"/>
    <cellStyle name="Normal 4 3" xfId="75"/>
    <cellStyle name="Normal 5" xfId="9"/>
    <cellStyle name="Normalno" xfId="0" builtinId="0"/>
    <cellStyle name="Normalno 2" xfId="12"/>
    <cellStyle name="Normalno 2 2" xfId="72"/>
    <cellStyle name="Normalno 2 2 2" xfId="71"/>
    <cellStyle name="Normalno 2 3" xfId="70"/>
    <cellStyle name="Normalno 2 4" xfId="69"/>
    <cellStyle name="Normalno 3" xfId="13"/>
    <cellStyle name="Normalno 4" xfId="14"/>
    <cellStyle name="Normalno 5" xfId="15"/>
    <cellStyle name="Normalno 5 2" xfId="22"/>
    <cellStyle name="Normalno 5 3" xfId="73"/>
    <cellStyle name="Normalno 6" xfId="20"/>
    <cellStyle name="Normalno 7" xfId="19"/>
    <cellStyle name="Normalno 8" xfId="24"/>
    <cellStyle name="Normalno 9" xfId="67"/>
    <cellStyle name="Note 2" xfId="62"/>
    <cellStyle name="Obično_GFI-POD ver. 1.0.5" xfId="2"/>
    <cellStyle name="Output 2" xfId="63"/>
    <cellStyle name="Postotak 2" xfId="23"/>
    <cellStyle name="TableStyleLight1" xfId="16"/>
    <cellStyle name="TableStyleLight1 2" xfId="17"/>
    <cellStyle name="Title 2" xfId="64"/>
    <cellStyle name="Total 2" xfId="65"/>
    <cellStyle name="Warning Text 2" xfId="66"/>
    <cellStyle name="Zarez 2" xfId="18"/>
    <cellStyle name="Zarez 3" xfId="21"/>
    <cellStyle name="Zarez 4" xfId="25"/>
    <cellStyle name="Zarez 5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Charts!$B$1</c:f>
              <c:strCache>
                <c:ptCount val="1"/>
                <c:pt idx="0">
                  <c:v>UKUPNI PRIHODI</c:v>
                </c:pt>
              </c:strCache>
            </c:strRef>
          </c:tx>
          <c:cat>
            <c:strRef>
              <c:f>Charts!$A$2:$A$7</c:f>
              <c:strCache>
                <c:ptCount val="6"/>
                <c:pt idx="0">
                  <c:v>OPĆI PRIHODI I PRIMICI</c:v>
                </c:pt>
                <c:pt idx="1">
                  <c:v>VLASTITI PRIHODI</c:v>
                </c:pt>
                <c:pt idx="2">
                  <c:v>PRIHODI ZA POSEBNE NAMJENE</c:v>
                </c:pt>
                <c:pt idx="3">
                  <c:v>POMOĆI</c:v>
                </c:pt>
                <c:pt idx="4">
                  <c:v>DONACIJE</c:v>
                </c:pt>
                <c:pt idx="5">
                  <c:v>PRIHODI OD NEFINANCIJSKE IMOVINE</c:v>
                </c:pt>
              </c:strCache>
            </c:strRef>
          </c:cat>
          <c:val>
            <c:numRef>
              <c:f>Charts!$B$2:$B$7</c:f>
              <c:numCache>
                <c:formatCode>#,##0.00</c:formatCode>
                <c:ptCount val="6"/>
                <c:pt idx="0">
                  <c:v>7527135.7599999998</c:v>
                </c:pt>
                <c:pt idx="1">
                  <c:v>326998.67</c:v>
                </c:pt>
                <c:pt idx="2">
                  <c:v>28852.83</c:v>
                </c:pt>
                <c:pt idx="3">
                  <c:v>798179.11</c:v>
                </c:pt>
                <c:pt idx="4">
                  <c:v>111218.27</c:v>
                </c:pt>
                <c:pt idx="5">
                  <c:v>618.59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Charts!$B$10</c:f>
              <c:strCache>
                <c:ptCount val="1"/>
                <c:pt idx="0">
                  <c:v>Planirano</c:v>
                </c:pt>
              </c:strCache>
            </c:strRef>
          </c:tx>
          <c:invertIfNegative val="0"/>
          <c:cat>
            <c:strRef>
              <c:f>Charts!$A$11:$A$15</c:f>
              <c:strCache>
                <c:ptCount val="5"/>
                <c:pt idx="0">
                  <c:v>RASHODI ZA ZAPOSLENE</c:v>
                </c:pt>
                <c:pt idx="1">
                  <c:v>MATERIJALNI RASHODI</c:v>
                </c:pt>
                <c:pt idx="2">
                  <c:v>FINANCIJSKI RASHODI</c:v>
                </c:pt>
                <c:pt idx="3">
                  <c:v>RASHODI ZA NABAVU NEFINANCIJSKE IMOVINE</c:v>
                </c:pt>
                <c:pt idx="4">
                  <c:v>IZDACI ZA FINANCIJSKU IMOVINU I OTPLATE ZAJMOVA</c:v>
                </c:pt>
              </c:strCache>
            </c:strRef>
          </c:cat>
          <c:val>
            <c:numRef>
              <c:f>Charts!$B$11:$B$15</c:f>
              <c:numCache>
                <c:formatCode>#,##0.00</c:formatCode>
                <c:ptCount val="5"/>
                <c:pt idx="0">
                  <c:v>6506000</c:v>
                </c:pt>
                <c:pt idx="1">
                  <c:v>2381694.33</c:v>
                </c:pt>
                <c:pt idx="2">
                  <c:v>40921.440000000002</c:v>
                </c:pt>
                <c:pt idx="3">
                  <c:v>313590.25</c:v>
                </c:pt>
                <c:pt idx="4">
                  <c:v>238416.96</c:v>
                </c:pt>
              </c:numCache>
            </c:numRef>
          </c:val>
        </c:ser>
        <c:ser>
          <c:idx val="1"/>
          <c:order val="1"/>
          <c:tx>
            <c:strRef>
              <c:f>Charts!$C$10</c:f>
              <c:strCache>
                <c:ptCount val="1"/>
                <c:pt idx="0">
                  <c:v>Izvršeno</c:v>
                </c:pt>
              </c:strCache>
            </c:strRef>
          </c:tx>
          <c:invertIfNegative val="0"/>
          <c:cat>
            <c:strRef>
              <c:f>Charts!$A$11:$A$15</c:f>
              <c:strCache>
                <c:ptCount val="5"/>
                <c:pt idx="0">
                  <c:v>RASHODI ZA ZAPOSLENE</c:v>
                </c:pt>
                <c:pt idx="1">
                  <c:v>MATERIJALNI RASHODI</c:v>
                </c:pt>
                <c:pt idx="2">
                  <c:v>FINANCIJSKI RASHODI</c:v>
                </c:pt>
                <c:pt idx="3">
                  <c:v>RASHODI ZA NABAVU NEFINANCIJSKE IMOVINE</c:v>
                </c:pt>
                <c:pt idx="4">
                  <c:v>IZDACI ZA FINANCIJSKU IMOVINU I OTPLATE ZAJMOVA</c:v>
                </c:pt>
              </c:strCache>
            </c:strRef>
          </c:cat>
          <c:val>
            <c:numRef>
              <c:f>Charts!$C$11:$C$15</c:f>
              <c:numCache>
                <c:formatCode>#,##0.00</c:formatCode>
                <c:ptCount val="5"/>
                <c:pt idx="0">
                  <c:v>6343277.0899999999</c:v>
                </c:pt>
                <c:pt idx="1">
                  <c:v>2267358.87</c:v>
                </c:pt>
                <c:pt idx="2">
                  <c:v>39238.82</c:v>
                </c:pt>
                <c:pt idx="3">
                  <c:v>258569.37</c:v>
                </c:pt>
                <c:pt idx="4">
                  <c:v>235957.56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59840"/>
        <c:axId val="141461376"/>
      </c:barChart>
      <c:catAx>
        <c:axId val="141459840"/>
        <c:scaling>
          <c:orientation val="minMax"/>
        </c:scaling>
        <c:delete val="0"/>
        <c:axPos val="l"/>
        <c:majorTickMark val="out"/>
        <c:minorTickMark val="none"/>
        <c:tickLblPos val="nextTo"/>
        <c:crossAx val="141461376"/>
        <c:crosses val="autoZero"/>
        <c:auto val="1"/>
        <c:lblAlgn val="ctr"/>
        <c:lblOffset val="100"/>
        <c:noMultiLvlLbl val="0"/>
      </c:catAx>
      <c:valAx>
        <c:axId val="141461376"/>
        <c:scaling>
          <c:orientation val="minMax"/>
        </c:scaling>
        <c:delete val="0"/>
        <c:axPos val="b"/>
        <c:majorGridlines/>
        <c:numFmt formatCode="#,##0.00" sourceLinked="1"/>
        <c:majorTickMark val="out"/>
        <c:minorTickMark val="none"/>
        <c:tickLblPos val="nextTo"/>
        <c:crossAx val="141459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57150</xdr:rowOff>
    </xdr:from>
    <xdr:to>
      <xdr:col>16</xdr:col>
      <xdr:colOff>304800</xdr:colOff>
      <xdr:row>15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1419225</xdr:colOff>
      <xdr:row>13</xdr:row>
      <xdr:rowOff>180975</xdr:rowOff>
    </xdr:from>
    <xdr:to>
      <xdr:col>8</xdr:col>
      <xdr:colOff>514350</xdr:colOff>
      <xdr:row>28</xdr:row>
      <xdr:rowOff>66675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opLeftCell="A7" workbookViewId="0">
      <selection activeCell="I28" sqref="I28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206" t="s">
        <v>182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2:12" ht="18" customHeight="1" x14ac:dyDescent="0.25"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2:12" ht="15.75" customHeight="1" x14ac:dyDescent="0.25">
      <c r="B3" s="206" t="s">
        <v>13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2:12" ht="36" customHeight="1" x14ac:dyDescent="0.25">
      <c r="B4" s="226"/>
      <c r="C4" s="226"/>
      <c r="D4" s="226"/>
      <c r="E4" s="30"/>
      <c r="F4" s="30"/>
      <c r="G4" s="30"/>
      <c r="H4" s="30"/>
      <c r="I4" s="30"/>
      <c r="J4" s="32"/>
      <c r="K4" s="32"/>
      <c r="L4" s="31"/>
    </row>
    <row r="5" spans="2:12" ht="18" customHeight="1" x14ac:dyDescent="0.25">
      <c r="B5" s="206" t="s">
        <v>48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2:12" ht="18" customHeight="1" x14ac:dyDescent="0.25">
      <c r="B6" s="33"/>
      <c r="C6" s="34"/>
      <c r="D6" s="34"/>
      <c r="E6" s="34"/>
      <c r="F6" s="34"/>
      <c r="G6" s="34"/>
      <c r="H6" s="34"/>
      <c r="I6" s="34"/>
      <c r="J6" s="34"/>
      <c r="K6" s="34"/>
      <c r="L6" s="31"/>
    </row>
    <row r="7" spans="2:12" x14ac:dyDescent="0.25">
      <c r="B7" s="219" t="s">
        <v>49</v>
      </c>
      <c r="C7" s="219"/>
      <c r="D7" s="219"/>
      <c r="E7" s="219"/>
      <c r="F7" s="219"/>
      <c r="G7" s="35"/>
      <c r="H7" s="35"/>
      <c r="I7" s="35"/>
      <c r="J7" s="35"/>
      <c r="K7" s="36"/>
      <c r="L7" s="31"/>
    </row>
    <row r="8" spans="2:12" ht="25.5" x14ac:dyDescent="0.25">
      <c r="B8" s="220" t="s">
        <v>8</v>
      </c>
      <c r="C8" s="221"/>
      <c r="D8" s="221"/>
      <c r="E8" s="221"/>
      <c r="F8" s="222"/>
      <c r="G8" s="17" t="s">
        <v>75</v>
      </c>
      <c r="H8" s="1" t="s">
        <v>40</v>
      </c>
      <c r="I8" s="1" t="s">
        <v>38</v>
      </c>
      <c r="J8" s="17" t="s">
        <v>76</v>
      </c>
      <c r="K8" s="1" t="s">
        <v>17</v>
      </c>
      <c r="L8" s="1" t="s">
        <v>39</v>
      </c>
    </row>
    <row r="9" spans="2:12" s="20" customFormat="1" ht="11.25" x14ac:dyDescent="0.2">
      <c r="B9" s="213">
        <v>1</v>
      </c>
      <c r="C9" s="213"/>
      <c r="D9" s="213"/>
      <c r="E9" s="213"/>
      <c r="F9" s="214"/>
      <c r="G9" s="19">
        <v>2</v>
      </c>
      <c r="H9" s="18">
        <v>3</v>
      </c>
      <c r="I9" s="18">
        <v>4</v>
      </c>
      <c r="J9" s="18">
        <v>5</v>
      </c>
      <c r="K9" s="18" t="s">
        <v>19</v>
      </c>
      <c r="L9" s="18" t="s">
        <v>20</v>
      </c>
    </row>
    <row r="10" spans="2:12" x14ac:dyDescent="0.25">
      <c r="B10" s="215" t="s">
        <v>0</v>
      </c>
      <c r="C10" s="216"/>
      <c r="D10" s="216"/>
      <c r="E10" s="216"/>
      <c r="F10" s="217"/>
      <c r="G10" s="197">
        <f>G11+G12</f>
        <v>7773344.4799999995</v>
      </c>
      <c r="H10" s="197">
        <f t="shared" ref="H10:J10" si="0">H11+H12</f>
        <v>8857519.2799999993</v>
      </c>
      <c r="I10" s="197">
        <f t="shared" si="0"/>
        <v>10542405.449999999</v>
      </c>
      <c r="J10" s="197">
        <f t="shared" si="0"/>
        <v>8793003.2300000004</v>
      </c>
      <c r="K10" s="200">
        <f>J10/G10</f>
        <v>1.1311737505810371</v>
      </c>
      <c r="L10" s="200">
        <f>J10/I10</f>
        <v>0.83406043067713742</v>
      </c>
    </row>
    <row r="11" spans="2:12" x14ac:dyDescent="0.25">
      <c r="B11" s="218" t="s">
        <v>41</v>
      </c>
      <c r="C11" s="209"/>
      <c r="D11" s="209"/>
      <c r="E11" s="209"/>
      <c r="F11" s="211"/>
      <c r="G11" s="195">
        <v>7771727.9199999999</v>
      </c>
      <c r="H11" s="195">
        <v>8855661.1600000001</v>
      </c>
      <c r="I11" s="195">
        <v>10541755.449999999</v>
      </c>
      <c r="J11" s="195">
        <v>8792384.6400000006</v>
      </c>
      <c r="K11" s="201">
        <f t="shared" ref="K11:K16" si="1">J11/G11</f>
        <v>1.1313294457173946</v>
      </c>
      <c r="L11" s="201">
        <f t="shared" ref="L11:L16" si="2">J11/I11</f>
        <v>0.83405317849599714</v>
      </c>
    </row>
    <row r="12" spans="2:12" x14ac:dyDescent="0.25">
      <c r="B12" s="223" t="s">
        <v>46</v>
      </c>
      <c r="C12" s="211"/>
      <c r="D12" s="211"/>
      <c r="E12" s="211"/>
      <c r="F12" s="211"/>
      <c r="G12" s="195">
        <v>1616.56</v>
      </c>
      <c r="H12" s="195">
        <v>1858.12</v>
      </c>
      <c r="I12" s="195">
        <v>650</v>
      </c>
      <c r="J12" s="195">
        <v>618.59</v>
      </c>
      <c r="K12" s="201">
        <f t="shared" si="1"/>
        <v>0.38265823724451925</v>
      </c>
      <c r="L12" s="201">
        <f t="shared" si="2"/>
        <v>0.95167692307692309</v>
      </c>
    </row>
    <row r="13" spans="2:12" x14ac:dyDescent="0.25">
      <c r="B13" s="14" t="s">
        <v>1</v>
      </c>
      <c r="C13" s="25"/>
      <c r="D13" s="25"/>
      <c r="E13" s="25"/>
      <c r="F13" s="25"/>
      <c r="G13" s="197">
        <f>G14+G15</f>
        <v>7803465.1200000001</v>
      </c>
      <c r="H13" s="197">
        <f t="shared" ref="H13:J13" si="3">H14+H15</f>
        <v>7536728.7700000005</v>
      </c>
      <c r="I13" s="197">
        <f t="shared" si="3"/>
        <v>9242206.0199999996</v>
      </c>
      <c r="J13" s="197">
        <f t="shared" si="3"/>
        <v>8908444.1499999985</v>
      </c>
      <c r="K13" s="200">
        <f t="shared" si="1"/>
        <v>1.1416010724733012</v>
      </c>
      <c r="L13" s="200">
        <f t="shared" si="2"/>
        <v>0.96388720730984079</v>
      </c>
    </row>
    <row r="14" spans="2:12" x14ac:dyDescent="0.25">
      <c r="B14" s="208" t="s">
        <v>42</v>
      </c>
      <c r="C14" s="209"/>
      <c r="D14" s="209"/>
      <c r="E14" s="209"/>
      <c r="F14" s="209"/>
      <c r="G14" s="195">
        <v>7606337.9100000001</v>
      </c>
      <c r="H14" s="195">
        <v>7406061.5800000001</v>
      </c>
      <c r="I14" s="195">
        <v>8928615.7699999996</v>
      </c>
      <c r="J14" s="195">
        <v>8649874.7799999993</v>
      </c>
      <c r="K14" s="202">
        <f t="shared" si="1"/>
        <v>1.1371930727174333</v>
      </c>
      <c r="L14" s="202">
        <f t="shared" si="2"/>
        <v>0.9687811641602313</v>
      </c>
    </row>
    <row r="15" spans="2:12" x14ac:dyDescent="0.25">
      <c r="B15" s="210" t="s">
        <v>43</v>
      </c>
      <c r="C15" s="211"/>
      <c r="D15" s="211"/>
      <c r="E15" s="211"/>
      <c r="F15" s="211"/>
      <c r="G15" s="198">
        <v>197127.21</v>
      </c>
      <c r="H15" s="198">
        <v>130667.19</v>
      </c>
      <c r="I15" s="198">
        <v>313590.25</v>
      </c>
      <c r="J15" s="198">
        <v>258569.37</v>
      </c>
      <c r="K15" s="202">
        <f t="shared" si="1"/>
        <v>1.3116878689654259</v>
      </c>
      <c r="L15" s="202">
        <f t="shared" si="2"/>
        <v>0.82454531032135081</v>
      </c>
    </row>
    <row r="16" spans="2:12" x14ac:dyDescent="0.25">
      <c r="B16" s="225" t="s">
        <v>50</v>
      </c>
      <c r="C16" s="216"/>
      <c r="D16" s="216"/>
      <c r="E16" s="216"/>
      <c r="F16" s="216"/>
      <c r="G16" s="197">
        <f>G10-G13</f>
        <v>-30120.640000000596</v>
      </c>
      <c r="H16" s="197">
        <f t="shared" ref="H16:J16" si="4">H10-H13</f>
        <v>1320790.5099999988</v>
      </c>
      <c r="I16" s="199">
        <f t="shared" si="4"/>
        <v>1300199.4299999997</v>
      </c>
      <c r="J16" s="199">
        <f t="shared" si="4"/>
        <v>-115440.91999999806</v>
      </c>
      <c r="K16" s="203">
        <f t="shared" si="1"/>
        <v>3.8326184304183371</v>
      </c>
      <c r="L16" s="203">
        <f t="shared" si="2"/>
        <v>-8.8787087070172063E-2</v>
      </c>
    </row>
    <row r="17" spans="1:43" ht="18" x14ac:dyDescent="0.25">
      <c r="B17" s="30"/>
      <c r="C17" s="37"/>
      <c r="D17" s="37"/>
      <c r="E17" s="37"/>
      <c r="F17" s="37"/>
      <c r="G17" s="37"/>
      <c r="H17" s="37"/>
      <c r="I17" s="38"/>
      <c r="J17" s="38"/>
      <c r="K17" s="38"/>
      <c r="L17" s="38"/>
    </row>
    <row r="18" spans="1:43" ht="18" customHeight="1" x14ac:dyDescent="0.25">
      <c r="B18" s="219" t="s">
        <v>51</v>
      </c>
      <c r="C18" s="219"/>
      <c r="D18" s="219"/>
      <c r="E18" s="219"/>
      <c r="F18" s="219"/>
      <c r="G18" s="37"/>
      <c r="H18" s="37"/>
      <c r="I18" s="38"/>
      <c r="J18" s="38"/>
      <c r="K18" s="38"/>
      <c r="L18" s="38"/>
    </row>
    <row r="19" spans="1:43" ht="25.5" x14ac:dyDescent="0.25">
      <c r="B19" s="220" t="s">
        <v>8</v>
      </c>
      <c r="C19" s="221"/>
      <c r="D19" s="221"/>
      <c r="E19" s="221"/>
      <c r="F19" s="222"/>
      <c r="G19" s="17" t="s">
        <v>75</v>
      </c>
      <c r="H19" s="1" t="s">
        <v>40</v>
      </c>
      <c r="I19" s="1" t="s">
        <v>38</v>
      </c>
      <c r="J19" s="17" t="s">
        <v>76</v>
      </c>
      <c r="K19" s="1" t="s">
        <v>17</v>
      </c>
      <c r="L19" s="1" t="s">
        <v>39</v>
      </c>
    </row>
    <row r="20" spans="1:43" s="20" customFormat="1" x14ac:dyDescent="0.25">
      <c r="B20" s="213">
        <v>1</v>
      </c>
      <c r="C20" s="213"/>
      <c r="D20" s="213"/>
      <c r="E20" s="213"/>
      <c r="F20" s="214"/>
      <c r="G20" s="19">
        <v>2</v>
      </c>
      <c r="H20" s="18">
        <v>3</v>
      </c>
      <c r="I20" s="18">
        <v>4</v>
      </c>
      <c r="J20" s="18">
        <v>5</v>
      </c>
      <c r="K20" s="18" t="s">
        <v>19</v>
      </c>
      <c r="L20" s="18" t="s">
        <v>20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0"/>
      <c r="B21" s="218" t="s">
        <v>44</v>
      </c>
      <c r="C21" s="230"/>
      <c r="D21" s="230"/>
      <c r="E21" s="230"/>
      <c r="F21" s="231"/>
      <c r="G21" s="198">
        <v>105495.65</v>
      </c>
      <c r="H21" s="198">
        <v>0</v>
      </c>
      <c r="I21" s="198">
        <v>0</v>
      </c>
      <c r="J21" s="198">
        <v>0</v>
      </c>
      <c r="K21" s="204">
        <f t="shared" ref="K21:K25" si="5">J21/G21</f>
        <v>0</v>
      </c>
      <c r="L21" s="204"/>
    </row>
    <row r="22" spans="1:43" x14ac:dyDescent="0.25">
      <c r="A22" s="20"/>
      <c r="B22" s="218" t="s">
        <v>45</v>
      </c>
      <c r="C22" s="209"/>
      <c r="D22" s="209"/>
      <c r="E22" s="209"/>
      <c r="F22" s="209"/>
      <c r="G22" s="198">
        <v>248477.67</v>
      </c>
      <c r="H22" s="198">
        <v>259008.03</v>
      </c>
      <c r="I22" s="198">
        <v>238416.96</v>
      </c>
      <c r="J22" s="198">
        <v>235957.56</v>
      </c>
      <c r="K22" s="204">
        <f t="shared" si="5"/>
        <v>0.94961273582451089</v>
      </c>
      <c r="L22" s="204">
        <f t="shared" ref="L22:L25" si="6">J22/I22</f>
        <v>0.98968445868951604</v>
      </c>
    </row>
    <row r="23" spans="1:43" s="26" customFormat="1" ht="15" customHeight="1" x14ac:dyDescent="0.25">
      <c r="A23" s="20"/>
      <c r="B23" s="227" t="s">
        <v>47</v>
      </c>
      <c r="C23" s="228"/>
      <c r="D23" s="228"/>
      <c r="E23" s="228"/>
      <c r="F23" s="229"/>
      <c r="G23" s="197">
        <f>G21-G22</f>
        <v>-142982.02000000002</v>
      </c>
      <c r="H23" s="197">
        <f t="shared" ref="H23:J23" si="7">H21-H22</f>
        <v>-259008.03</v>
      </c>
      <c r="I23" s="197">
        <f t="shared" si="7"/>
        <v>-238416.96</v>
      </c>
      <c r="J23" s="197">
        <f t="shared" si="7"/>
        <v>-235957.56</v>
      </c>
      <c r="K23" s="200">
        <f t="shared" si="5"/>
        <v>1.650260361407679</v>
      </c>
      <c r="L23" s="200">
        <f t="shared" si="6"/>
        <v>0.98968445868951604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26" customFormat="1" ht="15" customHeight="1" x14ac:dyDescent="0.25">
      <c r="A24" s="20"/>
      <c r="B24" s="227" t="s">
        <v>52</v>
      </c>
      <c r="C24" s="228"/>
      <c r="D24" s="228"/>
      <c r="E24" s="228"/>
      <c r="F24" s="229"/>
      <c r="G24" s="197">
        <v>-2974410.28</v>
      </c>
      <c r="H24" s="197">
        <f>G25</f>
        <v>-3147512.9400000004</v>
      </c>
      <c r="I24" s="197">
        <f>G25</f>
        <v>-3147512.9400000004</v>
      </c>
      <c r="J24" s="197">
        <f>G25</f>
        <v>-3147512.9400000004</v>
      </c>
      <c r="K24" s="200">
        <f t="shared" si="5"/>
        <v>1.0581973042400865</v>
      </c>
      <c r="L24" s="200">
        <f t="shared" si="6"/>
        <v>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0"/>
      <c r="B25" s="225" t="s">
        <v>53</v>
      </c>
      <c r="C25" s="216"/>
      <c r="D25" s="216"/>
      <c r="E25" s="216"/>
      <c r="F25" s="216"/>
      <c r="G25" s="197">
        <f>G16+G23+G24</f>
        <v>-3147512.9400000004</v>
      </c>
      <c r="H25" s="197">
        <f t="shared" ref="H25:J25" si="8">H16+H23+H24</f>
        <v>-2085730.4600000016</v>
      </c>
      <c r="I25" s="197">
        <f t="shared" si="8"/>
        <v>-2085730.4700000007</v>
      </c>
      <c r="J25" s="197">
        <f t="shared" si="8"/>
        <v>-3498911.4199999985</v>
      </c>
      <c r="K25" s="200">
        <f t="shared" si="5"/>
        <v>1.1116432201228688</v>
      </c>
      <c r="L25" s="200">
        <f t="shared" si="6"/>
        <v>1.6775472527857338</v>
      </c>
    </row>
    <row r="26" spans="1:43" ht="15.75" x14ac:dyDescent="0.25">
      <c r="B26" s="39"/>
      <c r="C26" s="40"/>
      <c r="D26" s="40"/>
      <c r="E26" s="40"/>
      <c r="F26" s="40"/>
      <c r="G26" s="41"/>
      <c r="H26" s="41"/>
      <c r="I26" s="41"/>
      <c r="J26" s="41"/>
      <c r="K26" s="41"/>
      <c r="L26" s="31"/>
    </row>
    <row r="27" spans="1:43" ht="15.75" x14ac:dyDescent="0.25">
      <c r="B27" s="232" t="s">
        <v>57</v>
      </c>
      <c r="C27" s="232"/>
      <c r="D27" s="232"/>
      <c r="E27" s="232"/>
      <c r="F27" s="232"/>
      <c r="G27" s="232"/>
      <c r="H27" s="232"/>
      <c r="I27" s="232"/>
      <c r="J27" s="232"/>
      <c r="K27" s="232"/>
      <c r="L27" s="232"/>
    </row>
    <row r="28" spans="1:43" ht="15.75" x14ac:dyDescent="0.25">
      <c r="B28" s="10"/>
      <c r="C28" s="11"/>
      <c r="D28" s="11"/>
      <c r="E28" s="11"/>
      <c r="F28" s="11"/>
      <c r="G28" s="12"/>
      <c r="H28" s="12"/>
      <c r="I28" s="12"/>
      <c r="J28" s="12"/>
      <c r="K28" s="12"/>
    </row>
    <row r="29" spans="1:43" ht="15" customHeight="1" x14ac:dyDescent="0.25"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</row>
    <row r="30" spans="1:43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43" ht="15" customHeight="1" x14ac:dyDescent="0.25">
      <c r="B31" s="212" t="s">
        <v>54</v>
      </c>
      <c r="C31" s="212"/>
      <c r="D31" s="212"/>
      <c r="E31" s="212"/>
      <c r="F31" s="212"/>
      <c r="G31" s="212"/>
      <c r="H31" s="212"/>
      <c r="I31" s="212"/>
      <c r="J31" s="212"/>
      <c r="K31" s="212"/>
      <c r="L31" s="212"/>
    </row>
    <row r="32" spans="1:43" ht="36.75" customHeight="1" x14ac:dyDescent="0.25"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</row>
    <row r="33" spans="2:12" x14ac:dyDescent="0.25">
      <c r="B33" s="207"/>
      <c r="C33" s="207"/>
      <c r="D33" s="207"/>
      <c r="E33" s="207"/>
      <c r="F33" s="207"/>
      <c r="G33" s="207"/>
      <c r="H33" s="207"/>
      <c r="I33" s="207"/>
      <c r="J33" s="207"/>
      <c r="K33" s="207"/>
    </row>
    <row r="34" spans="2:12" ht="15" customHeight="1" x14ac:dyDescent="0.25"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</row>
    <row r="35" spans="2:12" x14ac:dyDescent="0.25"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7"/>
  <sheetViews>
    <sheetView topLeftCell="A49" workbookViewId="0">
      <selection activeCell="N70" sqref="N7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3"/>
      <c r="F1" s="2"/>
      <c r="G1" s="2"/>
      <c r="H1" s="2"/>
      <c r="I1" s="2"/>
      <c r="J1" s="2"/>
      <c r="K1" s="2"/>
    </row>
    <row r="2" spans="2:12" ht="15.75" customHeight="1" x14ac:dyDescent="0.25">
      <c r="B2" s="236" t="s">
        <v>13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2:12" ht="18" x14ac:dyDescent="0.25">
      <c r="B3" s="2"/>
      <c r="C3" s="2"/>
      <c r="D3" s="2"/>
      <c r="E3" s="13"/>
      <c r="F3" s="2"/>
      <c r="G3" s="2"/>
      <c r="H3" s="2"/>
      <c r="I3" s="2"/>
      <c r="J3" s="3"/>
      <c r="K3" s="3"/>
    </row>
    <row r="4" spans="2:12" ht="18" customHeight="1" x14ac:dyDescent="0.25">
      <c r="B4" s="236" t="s">
        <v>55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</row>
    <row r="5" spans="2:12" ht="18" x14ac:dyDescent="0.25">
      <c r="B5" s="2"/>
      <c r="C5" s="2"/>
      <c r="D5" s="2"/>
      <c r="E5" s="13"/>
      <c r="F5" s="2"/>
      <c r="G5" s="2"/>
      <c r="H5" s="2"/>
      <c r="I5" s="2"/>
      <c r="J5" s="3"/>
      <c r="K5" s="3"/>
    </row>
    <row r="6" spans="2:12" ht="15.75" customHeight="1" x14ac:dyDescent="0.25">
      <c r="B6" s="236" t="s">
        <v>18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</row>
    <row r="7" spans="2:12" ht="18" x14ac:dyDescent="0.25">
      <c r="B7" s="2"/>
      <c r="C7" s="2"/>
      <c r="D7" s="2"/>
      <c r="E7" s="13"/>
      <c r="F7" s="2"/>
      <c r="G7" s="2"/>
      <c r="H7" s="2"/>
      <c r="I7" s="2"/>
      <c r="J7" s="3"/>
      <c r="K7" s="3"/>
    </row>
    <row r="8" spans="2:12" ht="25.5" x14ac:dyDescent="0.25">
      <c r="B8" s="233" t="s">
        <v>8</v>
      </c>
      <c r="C8" s="234"/>
      <c r="D8" s="234"/>
      <c r="E8" s="234"/>
      <c r="F8" s="235"/>
      <c r="G8" s="27" t="s">
        <v>75</v>
      </c>
      <c r="H8" s="27" t="s">
        <v>40</v>
      </c>
      <c r="I8" s="27" t="s">
        <v>38</v>
      </c>
      <c r="J8" s="27" t="s">
        <v>76</v>
      </c>
      <c r="K8" s="27" t="s">
        <v>17</v>
      </c>
      <c r="L8" s="27" t="s">
        <v>39</v>
      </c>
    </row>
    <row r="9" spans="2:12" ht="16.5" customHeight="1" x14ac:dyDescent="0.25">
      <c r="B9" s="233">
        <v>1</v>
      </c>
      <c r="C9" s="234"/>
      <c r="D9" s="234"/>
      <c r="E9" s="234"/>
      <c r="F9" s="235"/>
      <c r="G9" s="27">
        <v>2</v>
      </c>
      <c r="H9" s="27">
        <v>3</v>
      </c>
      <c r="I9" s="27">
        <v>4</v>
      </c>
      <c r="J9" s="27">
        <v>5</v>
      </c>
      <c r="K9" s="27" t="s">
        <v>19</v>
      </c>
      <c r="L9" s="27" t="s">
        <v>20</v>
      </c>
    </row>
    <row r="10" spans="2:12" x14ac:dyDescent="0.25">
      <c r="B10" s="4"/>
      <c r="C10" s="4"/>
      <c r="D10" s="4"/>
      <c r="E10" s="4"/>
      <c r="F10" s="4" t="s">
        <v>21</v>
      </c>
      <c r="G10" s="63">
        <f>G11+G42+G46</f>
        <v>7878840.1299999999</v>
      </c>
      <c r="H10" s="63">
        <f t="shared" ref="H10:J10" si="0">H11+H42+H46</f>
        <v>8857519.2799999993</v>
      </c>
      <c r="I10" s="63">
        <f t="shared" si="0"/>
        <v>10542405.449999997</v>
      </c>
      <c r="J10" s="62">
        <f t="shared" si="0"/>
        <v>8793003.2300000004</v>
      </c>
      <c r="K10" s="65">
        <f>J10/G10</f>
        <v>1.116027623979724</v>
      </c>
      <c r="L10" s="65">
        <f>J10/I10</f>
        <v>0.83406043067713764</v>
      </c>
    </row>
    <row r="11" spans="2:12" ht="15.75" customHeight="1" x14ac:dyDescent="0.25">
      <c r="B11" s="4">
        <v>6</v>
      </c>
      <c r="C11" s="4"/>
      <c r="D11" s="4"/>
      <c r="E11" s="4"/>
      <c r="F11" s="4" t="s">
        <v>2</v>
      </c>
      <c r="G11" s="132">
        <f>G12+G20+G26+G32+G39+G23</f>
        <v>7771727.9199999999</v>
      </c>
      <c r="H11" s="132">
        <f t="shared" ref="H11:J11" si="1">H12+H20+H26+H32+H39+H23</f>
        <v>8855661.1600000001</v>
      </c>
      <c r="I11" s="132">
        <f t="shared" si="1"/>
        <v>10541755.449999997</v>
      </c>
      <c r="J11" s="89">
        <f t="shared" si="1"/>
        <v>8792384.6400000006</v>
      </c>
      <c r="K11" s="70">
        <f t="shared" ref="K11:K49" si="2">J11/G11</f>
        <v>1.1313294457173946</v>
      </c>
      <c r="L11" s="70">
        <f t="shared" ref="L11:L45" si="3">J11/I11</f>
        <v>0.83405317849599736</v>
      </c>
    </row>
    <row r="12" spans="2:12" ht="25.5" x14ac:dyDescent="0.25">
      <c r="B12" s="42"/>
      <c r="C12" s="42">
        <v>63</v>
      </c>
      <c r="D12" s="42"/>
      <c r="E12" s="42"/>
      <c r="F12" s="42" t="s">
        <v>22</v>
      </c>
      <c r="G12" s="131">
        <f>G13+G15+G17</f>
        <v>1049474.55</v>
      </c>
      <c r="H12" s="131">
        <f t="shared" ref="H12:J12" si="4">H13+H15+H17</f>
        <v>464529.83</v>
      </c>
      <c r="I12" s="131">
        <f t="shared" si="4"/>
        <v>1113693.6000000001</v>
      </c>
      <c r="J12" s="87">
        <f t="shared" si="4"/>
        <v>798179.11</v>
      </c>
      <c r="K12" s="68">
        <f t="shared" si="2"/>
        <v>0.76055118249413478</v>
      </c>
      <c r="L12" s="68">
        <f t="shared" si="3"/>
        <v>0.71669542682116505</v>
      </c>
    </row>
    <row r="13" spans="2:12" s="52" customFormat="1" x14ac:dyDescent="0.25">
      <c r="B13" s="42"/>
      <c r="C13" s="42"/>
      <c r="D13" s="43">
        <v>634</v>
      </c>
      <c r="E13" s="43"/>
      <c r="F13" s="43" t="s">
        <v>147</v>
      </c>
      <c r="G13" s="47">
        <f>G14</f>
        <v>0</v>
      </c>
      <c r="H13" s="47">
        <f t="shared" ref="H13:J13" si="5">H14</f>
        <v>0</v>
      </c>
      <c r="I13" s="47">
        <f t="shared" si="5"/>
        <v>287058.8</v>
      </c>
      <c r="J13" s="88">
        <f t="shared" si="5"/>
        <v>126097.36</v>
      </c>
      <c r="K13" s="69"/>
      <c r="L13" s="69">
        <f t="shared" si="3"/>
        <v>0.4392736261699694</v>
      </c>
    </row>
    <row r="14" spans="2:12" x14ac:dyDescent="0.25">
      <c r="B14" s="6"/>
      <c r="C14" s="6"/>
      <c r="D14" s="6"/>
      <c r="E14" s="5">
        <v>6341</v>
      </c>
      <c r="F14" s="5" t="s">
        <v>58</v>
      </c>
      <c r="G14" s="44">
        <v>0</v>
      </c>
      <c r="H14" s="44">
        <v>0</v>
      </c>
      <c r="I14" s="44">
        <v>287058.8</v>
      </c>
      <c r="J14" s="90">
        <v>126097.36</v>
      </c>
      <c r="K14" s="86"/>
      <c r="L14" s="86">
        <f t="shared" si="3"/>
        <v>0.4392736261699694</v>
      </c>
    </row>
    <row r="15" spans="2:12" s="52" customFormat="1" ht="25.5" x14ac:dyDescent="0.25">
      <c r="B15" s="6"/>
      <c r="C15" s="6"/>
      <c r="D15" s="6">
        <v>636</v>
      </c>
      <c r="E15" s="6"/>
      <c r="F15" s="94" t="s">
        <v>148</v>
      </c>
      <c r="G15" s="47">
        <f>G16</f>
        <v>812132.72</v>
      </c>
      <c r="H15" s="47">
        <f t="shared" ref="H15:J15" si="6">H16</f>
        <v>464529.83</v>
      </c>
      <c r="I15" s="47">
        <f t="shared" si="6"/>
        <v>785675.68</v>
      </c>
      <c r="J15" s="88">
        <f t="shared" si="6"/>
        <v>657372.63</v>
      </c>
      <c r="K15" s="69">
        <f t="shared" si="2"/>
        <v>0.80943990287695833</v>
      </c>
      <c r="L15" s="69">
        <f t="shared" si="3"/>
        <v>0.83669718528133641</v>
      </c>
    </row>
    <row r="16" spans="2:12" ht="25.5" x14ac:dyDescent="0.25">
      <c r="B16" s="6"/>
      <c r="C16" s="6"/>
      <c r="D16" s="6"/>
      <c r="E16" s="5">
        <v>6361</v>
      </c>
      <c r="F16" s="21" t="s">
        <v>59</v>
      </c>
      <c r="G16" s="44">
        <v>812132.72</v>
      </c>
      <c r="H16" s="44">
        <v>464529.83</v>
      </c>
      <c r="I16" s="44">
        <v>785675.68</v>
      </c>
      <c r="J16" s="90">
        <v>657372.63</v>
      </c>
      <c r="K16" s="86">
        <f t="shared" si="2"/>
        <v>0.80943990287695833</v>
      </c>
      <c r="L16" s="86">
        <f t="shared" si="3"/>
        <v>0.83669718528133641</v>
      </c>
    </row>
    <row r="17" spans="2:12" s="52" customFormat="1" x14ac:dyDescent="0.25">
      <c r="B17" s="6"/>
      <c r="C17" s="6"/>
      <c r="D17" s="6">
        <v>638</v>
      </c>
      <c r="E17" s="6"/>
      <c r="F17" s="95" t="s">
        <v>149</v>
      </c>
      <c r="G17" s="47">
        <f>G18+G19</f>
        <v>237341.83</v>
      </c>
      <c r="H17" s="47">
        <f t="shared" ref="H17:J17" si="7">H18+H19</f>
        <v>0</v>
      </c>
      <c r="I17" s="47">
        <f t="shared" si="7"/>
        <v>40959.120000000003</v>
      </c>
      <c r="J17" s="88">
        <f t="shared" si="7"/>
        <v>14709.12</v>
      </c>
      <c r="K17" s="69">
        <f t="shared" si="2"/>
        <v>6.1974410494770357E-2</v>
      </c>
      <c r="L17" s="69">
        <f t="shared" si="3"/>
        <v>0.35911709040623918</v>
      </c>
    </row>
    <row r="18" spans="2:12" x14ac:dyDescent="0.25">
      <c r="B18" s="6"/>
      <c r="C18" s="6"/>
      <c r="D18" s="6"/>
      <c r="E18" s="5">
        <v>6381</v>
      </c>
      <c r="F18" s="5" t="s">
        <v>60</v>
      </c>
      <c r="G18" s="44">
        <v>31753.8</v>
      </c>
      <c r="H18" s="44">
        <v>0</v>
      </c>
      <c r="I18" s="44">
        <v>40959.120000000003</v>
      </c>
      <c r="J18" s="90">
        <v>14709.12</v>
      </c>
      <c r="K18" s="86">
        <f t="shared" si="2"/>
        <v>0.46322392910454813</v>
      </c>
      <c r="L18" s="86">
        <f t="shared" si="3"/>
        <v>0.35911709040623918</v>
      </c>
    </row>
    <row r="19" spans="2:12" x14ac:dyDescent="0.25">
      <c r="B19" s="6"/>
      <c r="C19" s="6"/>
      <c r="D19" s="6"/>
      <c r="E19" s="5">
        <v>6382</v>
      </c>
      <c r="F19" s="5" t="s">
        <v>61</v>
      </c>
      <c r="G19" s="44">
        <v>205588.03</v>
      </c>
      <c r="H19" s="44">
        <v>0</v>
      </c>
      <c r="I19" s="44">
        <v>0</v>
      </c>
      <c r="J19" s="90">
        <v>0</v>
      </c>
      <c r="K19" s="86">
        <f t="shared" si="2"/>
        <v>0</v>
      </c>
      <c r="L19" s="86"/>
    </row>
    <row r="20" spans="2:12" x14ac:dyDescent="0.25">
      <c r="B20" s="6"/>
      <c r="C20" s="22">
        <v>64</v>
      </c>
      <c r="D20" s="22"/>
      <c r="E20" s="22"/>
      <c r="F20" s="22" t="s">
        <v>62</v>
      </c>
      <c r="G20" s="46">
        <f>G21</f>
        <v>9.56</v>
      </c>
      <c r="H20" s="46">
        <f t="shared" ref="H20:J21" si="8">H21</f>
        <v>6.64</v>
      </c>
      <c r="I20" s="46">
        <f t="shared" si="8"/>
        <v>7</v>
      </c>
      <c r="J20" s="87">
        <f t="shared" si="8"/>
        <v>11.18</v>
      </c>
      <c r="K20" s="68">
        <f t="shared" si="2"/>
        <v>1.1694560669456067</v>
      </c>
      <c r="L20" s="68">
        <f t="shared" si="3"/>
        <v>1.5971428571428572</v>
      </c>
    </row>
    <row r="21" spans="2:12" s="67" customFormat="1" x14ac:dyDescent="0.25">
      <c r="B21" s="6"/>
      <c r="C21" s="6"/>
      <c r="D21" s="6">
        <v>641</v>
      </c>
      <c r="E21" s="6"/>
      <c r="F21" s="95" t="s">
        <v>150</v>
      </c>
      <c r="G21" s="47">
        <f>G22</f>
        <v>9.56</v>
      </c>
      <c r="H21" s="47">
        <f t="shared" si="8"/>
        <v>6.64</v>
      </c>
      <c r="I21" s="47">
        <f t="shared" si="8"/>
        <v>7</v>
      </c>
      <c r="J21" s="88">
        <f t="shared" si="8"/>
        <v>11.18</v>
      </c>
      <c r="K21" s="69">
        <f t="shared" si="2"/>
        <v>1.1694560669456067</v>
      </c>
      <c r="L21" s="69">
        <f t="shared" si="3"/>
        <v>1.5971428571428572</v>
      </c>
    </row>
    <row r="22" spans="2:12" x14ac:dyDescent="0.25">
      <c r="B22" s="6"/>
      <c r="C22" s="6"/>
      <c r="D22" s="6"/>
      <c r="E22" s="103">
        <v>6413</v>
      </c>
      <c r="F22" s="104" t="s">
        <v>63</v>
      </c>
      <c r="G22" s="44">
        <v>9.56</v>
      </c>
      <c r="H22" s="44">
        <v>6.64</v>
      </c>
      <c r="I22" s="44">
        <v>7</v>
      </c>
      <c r="J22" s="90">
        <v>11.18</v>
      </c>
      <c r="K22" s="86">
        <f t="shared" si="2"/>
        <v>1.1694560669456067</v>
      </c>
      <c r="L22" s="86">
        <f t="shared" si="3"/>
        <v>1.5971428571428572</v>
      </c>
    </row>
    <row r="23" spans="2:12" s="64" customFormat="1" ht="25.5" x14ac:dyDescent="0.25">
      <c r="B23" s="6"/>
      <c r="C23" s="22">
        <v>65</v>
      </c>
      <c r="D23" s="22"/>
      <c r="E23" s="55"/>
      <c r="F23" s="97" t="s">
        <v>77</v>
      </c>
      <c r="G23" s="46">
        <f>G24</f>
        <v>43883.34</v>
      </c>
      <c r="H23" s="46">
        <f t="shared" ref="H23:J24" si="9">H24</f>
        <v>30566.06</v>
      </c>
      <c r="I23" s="46">
        <f t="shared" si="9"/>
        <v>28931.53</v>
      </c>
      <c r="J23" s="58">
        <f t="shared" si="9"/>
        <v>28852.83</v>
      </c>
      <c r="K23" s="72">
        <f t="shared" si="2"/>
        <v>0.65748937979652422</v>
      </c>
      <c r="L23" s="72">
        <f t="shared" si="3"/>
        <v>0.9972797843736575</v>
      </c>
    </row>
    <row r="24" spans="2:12" s="67" customFormat="1" x14ac:dyDescent="0.25">
      <c r="B24" s="6"/>
      <c r="C24" s="6"/>
      <c r="D24" s="6">
        <v>652</v>
      </c>
      <c r="E24" s="50"/>
      <c r="F24" s="95" t="s">
        <v>151</v>
      </c>
      <c r="G24" s="47">
        <f>G25</f>
        <v>43883.34</v>
      </c>
      <c r="H24" s="47">
        <f t="shared" si="9"/>
        <v>30566.06</v>
      </c>
      <c r="I24" s="47">
        <f t="shared" si="9"/>
        <v>28931.53</v>
      </c>
      <c r="J24" s="66">
        <f t="shared" si="9"/>
        <v>28852.83</v>
      </c>
      <c r="K24" s="73">
        <f t="shared" si="2"/>
        <v>0.65748937979652422</v>
      </c>
      <c r="L24" s="73">
        <f t="shared" si="3"/>
        <v>0.9972797843736575</v>
      </c>
    </row>
    <row r="25" spans="2:12" s="64" customFormat="1" x14ac:dyDescent="0.25">
      <c r="B25" s="6"/>
      <c r="C25" s="6"/>
      <c r="D25" s="6"/>
      <c r="E25" s="103">
        <v>6526</v>
      </c>
      <c r="F25" s="104" t="s">
        <v>78</v>
      </c>
      <c r="G25" s="44">
        <v>43883.34</v>
      </c>
      <c r="H25" s="44">
        <v>30566.06</v>
      </c>
      <c r="I25" s="44">
        <v>28931.53</v>
      </c>
      <c r="J25" s="90">
        <v>28852.83</v>
      </c>
      <c r="K25" s="86">
        <f t="shared" si="2"/>
        <v>0.65748937979652422</v>
      </c>
      <c r="L25" s="86">
        <f t="shared" si="3"/>
        <v>0.9972797843736575</v>
      </c>
    </row>
    <row r="26" spans="2:12" ht="25.5" x14ac:dyDescent="0.25">
      <c r="B26" s="5"/>
      <c r="C26" s="22">
        <v>66</v>
      </c>
      <c r="D26" s="22"/>
      <c r="E26" s="22"/>
      <c r="F26" s="42" t="s">
        <v>23</v>
      </c>
      <c r="G26" s="46">
        <f>G27+G29</f>
        <v>324073.26</v>
      </c>
      <c r="H26" s="46">
        <f t="shared" ref="H26:J26" si="10">H27+H29</f>
        <v>400623.79</v>
      </c>
      <c r="I26" s="46">
        <f t="shared" si="10"/>
        <v>426138.69</v>
      </c>
      <c r="J26" s="87">
        <f t="shared" si="10"/>
        <v>412016.77</v>
      </c>
      <c r="K26" s="68">
        <f t="shared" si="2"/>
        <v>1.2713692268223549</v>
      </c>
      <c r="L26" s="68">
        <f t="shared" si="3"/>
        <v>0.96686074198050409</v>
      </c>
    </row>
    <row r="27" spans="2:12" ht="25.5" x14ac:dyDescent="0.25">
      <c r="B27" s="5"/>
      <c r="C27" s="16"/>
      <c r="D27" s="6">
        <v>661</v>
      </c>
      <c r="E27" s="6"/>
      <c r="F27" s="43" t="s">
        <v>24</v>
      </c>
      <c r="G27" s="47">
        <f>G28</f>
        <v>194049.64</v>
      </c>
      <c r="H27" s="47">
        <f t="shared" ref="H27:J27" si="11">H28</f>
        <v>277390.67</v>
      </c>
      <c r="I27" s="47">
        <f t="shared" si="11"/>
        <v>284838.69</v>
      </c>
      <c r="J27" s="88">
        <f t="shared" si="11"/>
        <v>300798.5</v>
      </c>
      <c r="K27" s="69">
        <f t="shared" si="2"/>
        <v>1.550111095284691</v>
      </c>
      <c r="L27" s="69">
        <f t="shared" si="3"/>
        <v>1.056031046905882</v>
      </c>
    </row>
    <row r="28" spans="2:12" x14ac:dyDescent="0.25">
      <c r="B28" s="5"/>
      <c r="C28" s="16"/>
      <c r="D28" s="6"/>
      <c r="E28" s="5">
        <v>6615</v>
      </c>
      <c r="F28" s="104" t="s">
        <v>64</v>
      </c>
      <c r="G28" s="44">
        <v>194049.64</v>
      </c>
      <c r="H28" s="44">
        <v>277390.67</v>
      </c>
      <c r="I28" s="44">
        <v>284838.69</v>
      </c>
      <c r="J28" s="90">
        <v>300798.5</v>
      </c>
      <c r="K28" s="86">
        <f t="shared" si="2"/>
        <v>1.550111095284691</v>
      </c>
      <c r="L28" s="86">
        <f t="shared" si="3"/>
        <v>1.056031046905882</v>
      </c>
    </row>
    <row r="29" spans="2:12" s="53" customFormat="1" ht="38.25" x14ac:dyDescent="0.25">
      <c r="B29" s="5"/>
      <c r="C29" s="16"/>
      <c r="D29" s="6">
        <v>663</v>
      </c>
      <c r="E29" s="6"/>
      <c r="F29" s="96" t="s">
        <v>152</v>
      </c>
      <c r="G29" s="47">
        <f>G30+G31</f>
        <v>130023.62</v>
      </c>
      <c r="H29" s="47">
        <f t="shared" ref="H29:J29" si="12">H30+H31</f>
        <v>123233.12</v>
      </c>
      <c r="I29" s="47">
        <f t="shared" si="12"/>
        <v>141300</v>
      </c>
      <c r="J29" s="88">
        <f t="shared" si="12"/>
        <v>111218.27</v>
      </c>
      <c r="K29" s="69">
        <f t="shared" si="2"/>
        <v>0.8553697397442096</v>
      </c>
      <c r="L29" s="69">
        <f t="shared" si="3"/>
        <v>0.78710736022646854</v>
      </c>
    </row>
    <row r="30" spans="2:12" s="53" customFormat="1" x14ac:dyDescent="0.25">
      <c r="B30" s="5"/>
      <c r="C30" s="16"/>
      <c r="D30" s="6"/>
      <c r="E30" s="103">
        <v>6631</v>
      </c>
      <c r="F30" s="104" t="s">
        <v>65</v>
      </c>
      <c r="G30" s="44">
        <v>119575.95</v>
      </c>
      <c r="H30" s="44">
        <v>119450.53</v>
      </c>
      <c r="I30" s="44">
        <v>137300</v>
      </c>
      <c r="J30" s="90">
        <v>111218.27</v>
      </c>
      <c r="K30" s="86">
        <f t="shared" si="2"/>
        <v>0.93010567760490304</v>
      </c>
      <c r="L30" s="86">
        <f t="shared" si="3"/>
        <v>0.81003838310269483</v>
      </c>
    </row>
    <row r="31" spans="2:12" x14ac:dyDescent="0.25">
      <c r="B31" s="5"/>
      <c r="C31" s="5"/>
      <c r="D31" s="6"/>
      <c r="E31" s="103">
        <v>6632</v>
      </c>
      <c r="F31" s="104" t="s">
        <v>66</v>
      </c>
      <c r="G31" s="44">
        <v>10447.67</v>
      </c>
      <c r="H31" s="44">
        <v>3782.59</v>
      </c>
      <c r="I31" s="44">
        <v>4000</v>
      </c>
      <c r="J31" s="90">
        <v>0</v>
      </c>
      <c r="K31" s="86">
        <f t="shared" si="2"/>
        <v>0</v>
      </c>
      <c r="L31" s="86">
        <f t="shared" si="3"/>
        <v>0</v>
      </c>
    </row>
    <row r="32" spans="2:12" s="54" customFormat="1" ht="25.5" x14ac:dyDescent="0.25">
      <c r="B32" s="5"/>
      <c r="C32" s="22">
        <v>67</v>
      </c>
      <c r="D32" s="22"/>
      <c r="E32" s="55"/>
      <c r="F32" s="97" t="s">
        <v>67</v>
      </c>
      <c r="G32" s="46">
        <f>G33+G37</f>
        <v>6353152.1600000001</v>
      </c>
      <c r="H32" s="46">
        <f t="shared" ref="H32:J32" si="13">H33+H37</f>
        <v>7957944</v>
      </c>
      <c r="I32" s="46">
        <f t="shared" si="13"/>
        <v>8952634.629999999</v>
      </c>
      <c r="J32" s="58">
        <f t="shared" si="13"/>
        <v>7527135.7599999998</v>
      </c>
      <c r="K32" s="72">
        <f t="shared" si="2"/>
        <v>1.1847875779509112</v>
      </c>
      <c r="L32" s="72">
        <f t="shared" si="3"/>
        <v>0.84077325514623402</v>
      </c>
    </row>
    <row r="33" spans="2:12" s="54" customFormat="1" ht="25.5" x14ac:dyDescent="0.25">
      <c r="B33" s="5"/>
      <c r="C33" s="5"/>
      <c r="D33" s="6">
        <v>671</v>
      </c>
      <c r="E33" s="50"/>
      <c r="F33" s="94" t="s">
        <v>153</v>
      </c>
      <c r="G33" s="44">
        <f>G34+G35+G36</f>
        <v>299619.48</v>
      </c>
      <c r="H33" s="44">
        <f t="shared" ref="H33:J33" si="14">H34+H35+H36</f>
        <v>291990.19</v>
      </c>
      <c r="I33" s="44">
        <f t="shared" si="14"/>
        <v>291990.18</v>
      </c>
      <c r="J33" s="45">
        <f t="shared" si="14"/>
        <v>291579.93</v>
      </c>
      <c r="K33" s="71">
        <f t="shared" si="2"/>
        <v>0.97316746561338408</v>
      </c>
      <c r="L33" s="71">
        <f t="shared" si="3"/>
        <v>0.99859498699579552</v>
      </c>
    </row>
    <row r="34" spans="2:12" s="54" customFormat="1" ht="25.5" x14ac:dyDescent="0.25">
      <c r="B34" s="5"/>
      <c r="C34" s="6"/>
      <c r="D34" s="6"/>
      <c r="E34" s="103">
        <v>6711</v>
      </c>
      <c r="F34" s="104" t="s">
        <v>68</v>
      </c>
      <c r="G34" s="44">
        <v>57651.74</v>
      </c>
      <c r="H34" s="44">
        <v>62050.97</v>
      </c>
      <c r="I34" s="44">
        <v>62050.94</v>
      </c>
      <c r="J34" s="90">
        <v>61979.83</v>
      </c>
      <c r="K34" s="86">
        <f t="shared" si="2"/>
        <v>1.0750730160095776</v>
      </c>
      <c r="L34" s="86">
        <f t="shared" si="3"/>
        <v>0.99885400607952113</v>
      </c>
    </row>
    <row r="35" spans="2:12" s="54" customFormat="1" ht="25.5" x14ac:dyDescent="0.25">
      <c r="B35" s="5"/>
      <c r="C35" s="6"/>
      <c r="D35" s="6"/>
      <c r="E35" s="103">
        <v>6712</v>
      </c>
      <c r="F35" s="104" t="s">
        <v>69</v>
      </c>
      <c r="G35" s="44">
        <v>110026.54</v>
      </c>
      <c r="H35" s="44">
        <v>99477.34</v>
      </c>
      <c r="I35" s="44">
        <v>99477.32</v>
      </c>
      <c r="J35" s="90">
        <v>99138.18</v>
      </c>
      <c r="K35" s="86">
        <f t="shared" si="2"/>
        <v>0.90103878573296947</v>
      </c>
      <c r="L35" s="86">
        <f t="shared" si="3"/>
        <v>0.99659078069252349</v>
      </c>
    </row>
    <row r="36" spans="2:12" s="54" customFormat="1" ht="25.5" x14ac:dyDescent="0.25">
      <c r="B36" s="5"/>
      <c r="C36" s="6"/>
      <c r="D36" s="6"/>
      <c r="E36" s="103">
        <v>6731</v>
      </c>
      <c r="F36" s="104" t="s">
        <v>70</v>
      </c>
      <c r="G36" s="44">
        <v>131941.20000000001</v>
      </c>
      <c r="H36" s="44">
        <v>130461.88</v>
      </c>
      <c r="I36" s="44">
        <v>130461.92</v>
      </c>
      <c r="J36" s="90">
        <v>130461.92</v>
      </c>
      <c r="K36" s="86">
        <f t="shared" si="2"/>
        <v>0.98878833904800012</v>
      </c>
      <c r="L36" s="86">
        <f t="shared" si="3"/>
        <v>1</v>
      </c>
    </row>
    <row r="37" spans="2:12" s="56" customFormat="1" x14ac:dyDescent="0.25">
      <c r="B37" s="5"/>
      <c r="C37" s="6"/>
      <c r="D37" s="6">
        <v>673</v>
      </c>
      <c r="E37" s="50"/>
      <c r="F37" s="95" t="s">
        <v>71</v>
      </c>
      <c r="G37" s="47">
        <f>G38</f>
        <v>6053532.6799999997</v>
      </c>
      <c r="H37" s="47">
        <f t="shared" ref="H37:J37" si="15">H38</f>
        <v>7665953.8099999996</v>
      </c>
      <c r="I37" s="47">
        <f t="shared" si="15"/>
        <v>8660644.4499999993</v>
      </c>
      <c r="J37" s="88">
        <f t="shared" si="15"/>
        <v>7235555.8300000001</v>
      </c>
      <c r="K37" s="69">
        <f t="shared" si="2"/>
        <v>1.1952617112162018</v>
      </c>
      <c r="L37" s="69">
        <f t="shared" si="3"/>
        <v>0.83545235828264497</v>
      </c>
    </row>
    <row r="38" spans="2:12" s="56" customFormat="1" x14ac:dyDescent="0.25">
      <c r="B38" s="5"/>
      <c r="C38" s="6"/>
      <c r="D38" s="6"/>
      <c r="E38" s="103">
        <v>6731</v>
      </c>
      <c r="F38" s="104" t="s">
        <v>71</v>
      </c>
      <c r="G38" s="44">
        <v>6053532.6799999997</v>
      </c>
      <c r="H38" s="44">
        <v>7665953.8099999996</v>
      </c>
      <c r="I38" s="44">
        <v>8660644.4499999993</v>
      </c>
      <c r="J38" s="90">
        <v>7235555.8300000001</v>
      </c>
      <c r="K38" s="86">
        <f t="shared" si="2"/>
        <v>1.1952617112162018</v>
      </c>
      <c r="L38" s="86">
        <f t="shared" si="3"/>
        <v>0.83545235828264497</v>
      </c>
    </row>
    <row r="39" spans="2:12" s="59" customFormat="1" x14ac:dyDescent="0.25">
      <c r="B39" s="5"/>
      <c r="C39" s="22">
        <v>68</v>
      </c>
      <c r="D39" s="22"/>
      <c r="E39" s="55"/>
      <c r="F39" s="97" t="s">
        <v>72</v>
      </c>
      <c r="G39" s="46">
        <f>G40</f>
        <v>1135.05</v>
      </c>
      <c r="H39" s="46">
        <f t="shared" ref="H39:J40" si="16">H40</f>
        <v>1990.84</v>
      </c>
      <c r="I39" s="46">
        <f t="shared" si="16"/>
        <v>20350</v>
      </c>
      <c r="J39" s="58">
        <f t="shared" si="16"/>
        <v>26188.99</v>
      </c>
      <c r="K39" s="72">
        <f t="shared" si="2"/>
        <v>23.072983569005775</v>
      </c>
      <c r="L39" s="72">
        <f t="shared" si="3"/>
        <v>1.2869282555282555</v>
      </c>
    </row>
    <row r="40" spans="2:12" s="59" customFormat="1" x14ac:dyDescent="0.25">
      <c r="B40" s="5"/>
      <c r="C40" s="6"/>
      <c r="D40" s="6">
        <v>683</v>
      </c>
      <c r="E40" s="50"/>
      <c r="F40" s="95" t="s">
        <v>73</v>
      </c>
      <c r="G40" s="47">
        <f>G41</f>
        <v>1135.05</v>
      </c>
      <c r="H40" s="47">
        <f t="shared" si="16"/>
        <v>1990.84</v>
      </c>
      <c r="I40" s="47">
        <f t="shared" si="16"/>
        <v>20350</v>
      </c>
      <c r="J40" s="88">
        <f t="shared" si="16"/>
        <v>26188.99</v>
      </c>
      <c r="K40" s="69">
        <f t="shared" si="2"/>
        <v>23.072983569005775</v>
      </c>
      <c r="L40" s="69">
        <f t="shared" si="3"/>
        <v>1.2869282555282555</v>
      </c>
    </row>
    <row r="41" spans="2:12" s="60" customFormat="1" x14ac:dyDescent="0.25">
      <c r="B41" s="5"/>
      <c r="C41" s="6"/>
      <c r="D41" s="6"/>
      <c r="E41" s="103">
        <v>6831</v>
      </c>
      <c r="F41" s="104" t="s">
        <v>73</v>
      </c>
      <c r="G41" s="44">
        <v>1135.05</v>
      </c>
      <c r="H41" s="44">
        <v>1990.84</v>
      </c>
      <c r="I41" s="44">
        <v>20350</v>
      </c>
      <c r="J41" s="90">
        <v>26188.99</v>
      </c>
      <c r="K41" s="86">
        <f t="shared" si="2"/>
        <v>23.072983569005775</v>
      </c>
      <c r="L41" s="86">
        <f t="shared" si="3"/>
        <v>1.2869282555282555</v>
      </c>
    </row>
    <row r="42" spans="2:12" s="23" customFormat="1" x14ac:dyDescent="0.25">
      <c r="B42" s="16">
        <v>7</v>
      </c>
      <c r="C42" s="16"/>
      <c r="D42" s="22"/>
      <c r="E42" s="22"/>
      <c r="F42" s="4" t="s">
        <v>3</v>
      </c>
      <c r="G42" s="48">
        <f>G43</f>
        <v>1616.56</v>
      </c>
      <c r="H42" s="48">
        <f t="shared" ref="H42:J42" si="17">H43</f>
        <v>1858.12</v>
      </c>
      <c r="I42" s="48">
        <f t="shared" si="17"/>
        <v>650</v>
      </c>
      <c r="J42" s="89">
        <f t="shared" si="17"/>
        <v>618.59</v>
      </c>
      <c r="K42" s="70">
        <f t="shared" si="2"/>
        <v>0.38265823724451925</v>
      </c>
      <c r="L42" s="70">
        <f t="shared" si="3"/>
        <v>0.95167692307692309</v>
      </c>
    </row>
    <row r="43" spans="2:12" ht="25.5" x14ac:dyDescent="0.25">
      <c r="B43" s="5"/>
      <c r="C43" s="22">
        <v>72</v>
      </c>
      <c r="D43" s="22"/>
      <c r="E43" s="22"/>
      <c r="F43" s="61" t="s">
        <v>25</v>
      </c>
      <c r="G43" s="46">
        <f>G44</f>
        <v>1616.56</v>
      </c>
      <c r="H43" s="46">
        <f t="shared" ref="H43:J44" si="18">H44</f>
        <v>1858.12</v>
      </c>
      <c r="I43" s="46">
        <f t="shared" si="18"/>
        <v>650</v>
      </c>
      <c r="J43" s="87">
        <f t="shared" si="18"/>
        <v>618.59</v>
      </c>
      <c r="K43" s="68">
        <f t="shared" si="2"/>
        <v>0.38265823724451925</v>
      </c>
      <c r="L43" s="68">
        <f t="shared" si="3"/>
        <v>0.95167692307692309</v>
      </c>
    </row>
    <row r="44" spans="2:12" x14ac:dyDescent="0.25">
      <c r="B44" s="5"/>
      <c r="C44" s="6"/>
      <c r="D44" s="6">
        <v>721</v>
      </c>
      <c r="E44" s="6"/>
      <c r="F44" s="9" t="s">
        <v>26</v>
      </c>
      <c r="G44" s="47">
        <f>G45</f>
        <v>1616.56</v>
      </c>
      <c r="H44" s="47">
        <f t="shared" si="18"/>
        <v>1858.12</v>
      </c>
      <c r="I44" s="47">
        <f t="shared" si="18"/>
        <v>650</v>
      </c>
      <c r="J44" s="88">
        <f t="shared" si="18"/>
        <v>618.59</v>
      </c>
      <c r="K44" s="69">
        <f t="shared" si="2"/>
        <v>0.38265823724451925</v>
      </c>
      <c r="L44" s="69">
        <f t="shared" si="3"/>
        <v>0.95167692307692309</v>
      </c>
    </row>
    <row r="45" spans="2:12" x14ac:dyDescent="0.25">
      <c r="B45" s="5"/>
      <c r="C45" s="6"/>
      <c r="D45" s="6"/>
      <c r="E45" s="5">
        <v>7211</v>
      </c>
      <c r="F45" s="21" t="s">
        <v>27</v>
      </c>
      <c r="G45" s="44">
        <v>1616.56</v>
      </c>
      <c r="H45" s="44">
        <v>1858.12</v>
      </c>
      <c r="I45" s="44">
        <v>650</v>
      </c>
      <c r="J45" s="90">
        <v>618.59</v>
      </c>
      <c r="K45" s="86">
        <f t="shared" si="2"/>
        <v>0.38265823724451925</v>
      </c>
      <c r="L45" s="86">
        <f t="shared" si="3"/>
        <v>0.95167692307692309</v>
      </c>
    </row>
    <row r="46" spans="2:12" s="60" customFormat="1" x14ac:dyDescent="0.25">
      <c r="B46" s="16">
        <v>8</v>
      </c>
      <c r="C46" s="22"/>
      <c r="D46" s="22"/>
      <c r="E46" s="22"/>
      <c r="F46" s="93" t="s">
        <v>10</v>
      </c>
      <c r="G46" s="46">
        <f>G47</f>
        <v>105495.65</v>
      </c>
      <c r="H46" s="46">
        <f t="shared" ref="H46:J48" si="19">H47</f>
        <v>0</v>
      </c>
      <c r="I46" s="46">
        <f t="shared" si="19"/>
        <v>0</v>
      </c>
      <c r="J46" s="87">
        <f t="shared" si="19"/>
        <v>0</v>
      </c>
      <c r="K46" s="68">
        <f t="shared" si="2"/>
        <v>0</v>
      </c>
      <c r="L46" s="68"/>
    </row>
    <row r="47" spans="2:12" s="60" customFormat="1" x14ac:dyDescent="0.25">
      <c r="B47" s="5"/>
      <c r="C47" s="22">
        <v>84</v>
      </c>
      <c r="D47" s="22"/>
      <c r="E47" s="22"/>
      <c r="F47" s="61" t="s">
        <v>15</v>
      </c>
      <c r="G47" s="46">
        <f>G48</f>
        <v>105495.65</v>
      </c>
      <c r="H47" s="46">
        <f t="shared" si="19"/>
        <v>0</v>
      </c>
      <c r="I47" s="46">
        <f t="shared" si="19"/>
        <v>0</v>
      </c>
      <c r="J47" s="87">
        <f t="shared" si="19"/>
        <v>0</v>
      </c>
      <c r="K47" s="68">
        <f t="shared" si="2"/>
        <v>0</v>
      </c>
      <c r="L47" s="68"/>
    </row>
    <row r="48" spans="2:12" s="60" customFormat="1" ht="25.5" x14ac:dyDescent="0.25">
      <c r="B48" s="5"/>
      <c r="C48" s="6"/>
      <c r="D48" s="6">
        <v>844</v>
      </c>
      <c r="E48" s="6"/>
      <c r="F48" s="95" t="s">
        <v>154</v>
      </c>
      <c r="G48" s="47">
        <f>G49</f>
        <v>105495.65</v>
      </c>
      <c r="H48" s="47">
        <f t="shared" si="19"/>
        <v>0</v>
      </c>
      <c r="I48" s="47">
        <f t="shared" si="19"/>
        <v>0</v>
      </c>
      <c r="J48" s="88">
        <f t="shared" si="19"/>
        <v>0</v>
      </c>
      <c r="K48" s="69">
        <f t="shared" si="2"/>
        <v>0</v>
      </c>
      <c r="L48" s="69"/>
    </row>
    <row r="49" spans="2:12" ht="25.5" x14ac:dyDescent="0.25">
      <c r="B49" s="5"/>
      <c r="C49" s="5"/>
      <c r="D49" s="5"/>
      <c r="E49" s="5">
        <v>8443</v>
      </c>
      <c r="F49" s="104" t="s">
        <v>74</v>
      </c>
      <c r="G49" s="44">
        <v>105495.65</v>
      </c>
      <c r="H49" s="44">
        <v>0</v>
      </c>
      <c r="I49" s="44">
        <v>0</v>
      </c>
      <c r="J49" s="90">
        <v>0</v>
      </c>
      <c r="K49" s="86">
        <f t="shared" si="2"/>
        <v>0</v>
      </c>
      <c r="L49" s="86"/>
    </row>
    <row r="50" spans="2:12" ht="15.75" customHeight="1" x14ac:dyDescent="0.25">
      <c r="B50" s="81">
        <v>9</v>
      </c>
      <c r="C50" s="81"/>
      <c r="D50" s="81"/>
      <c r="E50" s="81"/>
      <c r="F50" s="83" t="s">
        <v>144</v>
      </c>
      <c r="G50" s="82">
        <f>G51</f>
        <v>-173102.66</v>
      </c>
      <c r="H50" s="82">
        <f t="shared" ref="H50:J51" si="20">H51</f>
        <v>1061782.48</v>
      </c>
      <c r="I50" s="82">
        <f t="shared" si="20"/>
        <v>1061782.47</v>
      </c>
      <c r="J50" s="82">
        <f t="shared" si="20"/>
        <v>-351398.48</v>
      </c>
      <c r="K50" s="91">
        <f t="shared" ref="K50:K54" si="21">J50/G50</f>
        <v>2.0300004633088826</v>
      </c>
      <c r="L50" s="91">
        <f t="shared" ref="L50:L53" si="22">J50/I50</f>
        <v>-0.33095148010872699</v>
      </c>
    </row>
    <row r="51" spans="2:12" s="80" customFormat="1" ht="15.75" customHeight="1" x14ac:dyDescent="0.25">
      <c r="B51" s="83"/>
      <c r="C51" s="83">
        <v>92</v>
      </c>
      <c r="D51" s="83"/>
      <c r="E51" s="83"/>
      <c r="F51" s="83" t="s">
        <v>144</v>
      </c>
      <c r="G51" s="58">
        <f>G52</f>
        <v>-173102.66</v>
      </c>
      <c r="H51" s="58">
        <f t="shared" si="20"/>
        <v>1061782.48</v>
      </c>
      <c r="I51" s="58">
        <f t="shared" si="20"/>
        <v>1061782.47</v>
      </c>
      <c r="J51" s="58">
        <f t="shared" si="20"/>
        <v>-351398.48</v>
      </c>
      <c r="K51" s="72">
        <f t="shared" si="21"/>
        <v>2.0300004633088826</v>
      </c>
      <c r="L51" s="72">
        <f t="shared" si="22"/>
        <v>-0.33095148010872699</v>
      </c>
    </row>
    <row r="52" spans="2:12" s="80" customFormat="1" ht="15.75" customHeight="1" x14ac:dyDescent="0.25">
      <c r="B52" s="84"/>
      <c r="C52" s="84"/>
      <c r="D52" s="84">
        <v>922</v>
      </c>
      <c r="E52" s="84"/>
      <c r="F52" s="98" t="s">
        <v>155</v>
      </c>
      <c r="G52" s="66">
        <f>G53+G54</f>
        <v>-173102.66</v>
      </c>
      <c r="H52" s="66">
        <f t="shared" ref="H52:J52" si="23">H53+H54</f>
        <v>1061782.48</v>
      </c>
      <c r="I52" s="66">
        <f t="shared" si="23"/>
        <v>1061782.47</v>
      </c>
      <c r="J52" s="66">
        <f t="shared" si="23"/>
        <v>-351398.48</v>
      </c>
      <c r="K52" s="73">
        <f t="shared" si="21"/>
        <v>2.0300004633088826</v>
      </c>
      <c r="L52" s="73">
        <f t="shared" si="22"/>
        <v>-0.33095148010872699</v>
      </c>
    </row>
    <row r="53" spans="2:12" s="80" customFormat="1" ht="15.75" customHeight="1" x14ac:dyDescent="0.25">
      <c r="B53" s="84"/>
      <c r="C53" s="84"/>
      <c r="D53" s="84"/>
      <c r="E53" s="103">
        <v>9221</v>
      </c>
      <c r="F53" s="104" t="s">
        <v>145</v>
      </c>
      <c r="G53" s="85"/>
      <c r="H53" s="85">
        <v>1061782.48</v>
      </c>
      <c r="I53" s="85">
        <v>1061782.47</v>
      </c>
      <c r="J53" s="85"/>
      <c r="K53" s="105"/>
      <c r="L53" s="105">
        <f t="shared" si="22"/>
        <v>0</v>
      </c>
    </row>
    <row r="54" spans="2:12" s="80" customFormat="1" ht="15.75" customHeight="1" x14ac:dyDescent="0.25">
      <c r="B54" s="84"/>
      <c r="C54" s="84"/>
      <c r="D54" s="84"/>
      <c r="E54" s="103">
        <v>9222</v>
      </c>
      <c r="F54" s="104" t="s">
        <v>146</v>
      </c>
      <c r="G54" s="85">
        <v>-173102.66</v>
      </c>
      <c r="H54" s="85"/>
      <c r="I54" s="85"/>
      <c r="J54" s="85">
        <v>-351398.48</v>
      </c>
      <c r="K54" s="105">
        <f t="shared" si="21"/>
        <v>2.0300004633088826</v>
      </c>
      <c r="L54" s="105"/>
    </row>
    <row r="55" spans="2:12" s="80" customFormat="1" ht="15.75" customHeight="1" x14ac:dyDescent="0.25">
      <c r="G55" s="49"/>
      <c r="H55" s="49"/>
      <c r="I55" s="49"/>
      <c r="J55" s="49"/>
    </row>
    <row r="56" spans="2:12" s="80" customFormat="1" ht="15.75" customHeight="1" x14ac:dyDescent="0.25">
      <c r="G56" s="49"/>
      <c r="H56" s="49"/>
      <c r="I56" s="49"/>
      <c r="J56" s="49"/>
    </row>
    <row r="57" spans="2:12" ht="25.5" x14ac:dyDescent="0.25">
      <c r="B57" s="233" t="s">
        <v>8</v>
      </c>
      <c r="C57" s="234"/>
      <c r="D57" s="234"/>
      <c r="E57" s="234"/>
      <c r="F57" s="235"/>
      <c r="G57" s="187" t="s">
        <v>75</v>
      </c>
      <c r="H57" s="187" t="s">
        <v>40</v>
      </c>
      <c r="I57" s="187" t="s">
        <v>38</v>
      </c>
      <c r="J57" s="187" t="s">
        <v>76</v>
      </c>
      <c r="K57" s="27" t="s">
        <v>17</v>
      </c>
      <c r="L57" s="27" t="s">
        <v>39</v>
      </c>
    </row>
    <row r="58" spans="2:12" ht="12.75" customHeight="1" x14ac:dyDescent="0.25">
      <c r="B58" s="233">
        <v>1</v>
      </c>
      <c r="C58" s="234"/>
      <c r="D58" s="234"/>
      <c r="E58" s="234"/>
      <c r="F58" s="235"/>
      <c r="G58" s="27">
        <v>2</v>
      </c>
      <c r="H58" s="27">
        <v>3</v>
      </c>
      <c r="I58" s="27">
        <v>4</v>
      </c>
      <c r="J58" s="27">
        <v>5</v>
      </c>
      <c r="K58" s="27" t="s">
        <v>19</v>
      </c>
      <c r="L58" s="27" t="s">
        <v>20</v>
      </c>
    </row>
    <row r="59" spans="2:12" x14ac:dyDescent="0.25">
      <c r="B59" s="99"/>
      <c r="C59" s="99"/>
      <c r="D59" s="99"/>
      <c r="E59" s="99"/>
      <c r="F59" s="99" t="s">
        <v>9</v>
      </c>
      <c r="G59" s="63">
        <f>G60+G114+G142</f>
        <v>8051942.7964695729</v>
      </c>
      <c r="H59" s="63">
        <f t="shared" ref="H59:J59" si="24">H60+H114+H142</f>
        <v>7795736.7999999998</v>
      </c>
      <c r="I59" s="63">
        <f t="shared" si="24"/>
        <v>9480622.9800000004</v>
      </c>
      <c r="J59" s="107">
        <f t="shared" si="24"/>
        <v>9144401.709999999</v>
      </c>
      <c r="K59" s="112">
        <f t="shared" ref="K59:K122" si="25">J59/G59</f>
        <v>1.1356764374939949</v>
      </c>
      <c r="L59" s="112">
        <f t="shared" ref="L59:L122" si="26">J59/I59</f>
        <v>0.96453595183467555</v>
      </c>
    </row>
    <row r="60" spans="2:12" x14ac:dyDescent="0.25">
      <c r="B60" s="4">
        <v>3</v>
      </c>
      <c r="C60" s="4"/>
      <c r="D60" s="4"/>
      <c r="E60" s="4"/>
      <c r="F60" s="4" t="s">
        <v>4</v>
      </c>
      <c r="G60" s="48">
        <f>G61+G72+G104+G111</f>
        <v>7606337.9122702237</v>
      </c>
      <c r="H60" s="48">
        <f t="shared" ref="H60:J60" si="27">H61+H72+H104+H111</f>
        <v>7406061.5799999991</v>
      </c>
      <c r="I60" s="48">
        <f t="shared" si="27"/>
        <v>8928615.7699999996</v>
      </c>
      <c r="J60" s="82">
        <f t="shared" si="27"/>
        <v>8649874.7799999993</v>
      </c>
      <c r="K60" s="91">
        <f t="shared" si="25"/>
        <v>1.1371930723780213</v>
      </c>
      <c r="L60" s="91">
        <f t="shared" si="26"/>
        <v>0.9687811641602313</v>
      </c>
    </row>
    <row r="61" spans="2:12" x14ac:dyDescent="0.25">
      <c r="B61" s="43"/>
      <c r="C61" s="42">
        <v>31</v>
      </c>
      <c r="D61" s="42"/>
      <c r="E61" s="42"/>
      <c r="F61" s="42" t="s">
        <v>5</v>
      </c>
      <c r="G61" s="46">
        <f>G62+G66+G68</f>
        <v>5526006.636140421</v>
      </c>
      <c r="H61" s="46">
        <f t="shared" ref="H61:J61" si="28">H62+H66+H68</f>
        <v>5414168.1599999992</v>
      </c>
      <c r="I61" s="46">
        <f t="shared" si="28"/>
        <v>6506000</v>
      </c>
      <c r="J61" s="58">
        <f t="shared" si="28"/>
        <v>6343277.0899999999</v>
      </c>
      <c r="K61" s="72">
        <f t="shared" si="25"/>
        <v>1.1478953080719412</v>
      </c>
      <c r="L61" s="72">
        <f t="shared" si="26"/>
        <v>0.97498879342145706</v>
      </c>
    </row>
    <row r="62" spans="2:12" x14ac:dyDescent="0.25">
      <c r="B62" s="6"/>
      <c r="C62" s="6"/>
      <c r="D62" s="6">
        <v>311</v>
      </c>
      <c r="E62" s="6"/>
      <c r="F62" s="6" t="s">
        <v>28</v>
      </c>
      <c r="G62" s="47">
        <f>G63+G64+G65</f>
        <v>4559688.7650142675</v>
      </c>
      <c r="H62" s="47">
        <f t="shared" ref="H62:J62" si="29">H63+H64+H65</f>
        <v>4598845.3099999996</v>
      </c>
      <c r="I62" s="47">
        <f t="shared" si="29"/>
        <v>5379000</v>
      </c>
      <c r="J62" s="66">
        <f t="shared" si="29"/>
        <v>5212271.26</v>
      </c>
      <c r="K62" s="73">
        <f t="shared" si="25"/>
        <v>1.1431199646767316</v>
      </c>
      <c r="L62" s="73">
        <f t="shared" si="26"/>
        <v>0.96900376649934927</v>
      </c>
    </row>
    <row r="63" spans="2:12" x14ac:dyDescent="0.25">
      <c r="B63" s="6"/>
      <c r="C63" s="6"/>
      <c r="D63" s="6"/>
      <c r="E63" s="103">
        <v>3111</v>
      </c>
      <c r="F63" s="106" t="s">
        <v>29</v>
      </c>
      <c r="G63" s="113">
        <v>4335195.036166965</v>
      </c>
      <c r="H63" s="113">
        <v>4459486.3600000003</v>
      </c>
      <c r="I63" s="113">
        <v>5200000</v>
      </c>
      <c r="J63" s="113">
        <v>5033761.3099999996</v>
      </c>
      <c r="K63" s="105">
        <f t="shared" si="25"/>
        <v>1.1611383727848801</v>
      </c>
      <c r="L63" s="105">
        <f t="shared" si="26"/>
        <v>0.96803102115384609</v>
      </c>
    </row>
    <row r="64" spans="2:12" s="67" customFormat="1" x14ac:dyDescent="0.25">
      <c r="B64" s="6"/>
      <c r="C64" s="6"/>
      <c r="D64" s="6"/>
      <c r="E64" s="103">
        <v>3113</v>
      </c>
      <c r="F64" s="106" t="s">
        <v>79</v>
      </c>
      <c r="G64" s="113">
        <v>212296.37003118984</v>
      </c>
      <c r="H64" s="113">
        <v>132722.81</v>
      </c>
      <c r="I64" s="113">
        <v>178000</v>
      </c>
      <c r="J64" s="113">
        <v>175634.04</v>
      </c>
      <c r="K64" s="105">
        <f t="shared" si="25"/>
        <v>0.82730590247113722</v>
      </c>
      <c r="L64" s="105">
        <f t="shared" si="26"/>
        <v>0.98670808988764047</v>
      </c>
    </row>
    <row r="65" spans="2:12" s="67" customFormat="1" x14ac:dyDescent="0.25">
      <c r="B65" s="6"/>
      <c r="C65" s="6"/>
      <c r="D65" s="6"/>
      <c r="E65" s="103">
        <v>3114</v>
      </c>
      <c r="F65" s="106" t="s">
        <v>80</v>
      </c>
      <c r="G65" s="113">
        <v>12197.358816112548</v>
      </c>
      <c r="H65" s="113">
        <v>6636.14</v>
      </c>
      <c r="I65" s="113">
        <v>1000</v>
      </c>
      <c r="J65" s="113">
        <v>2875.91</v>
      </c>
      <c r="K65" s="105">
        <f t="shared" si="25"/>
        <v>0.23578137229192284</v>
      </c>
      <c r="L65" s="105">
        <f t="shared" si="26"/>
        <v>2.8759099999999997</v>
      </c>
    </row>
    <row r="66" spans="2:12" s="67" customFormat="1" x14ac:dyDescent="0.25">
      <c r="B66" s="6"/>
      <c r="C66" s="6"/>
      <c r="D66" s="6">
        <v>312</v>
      </c>
      <c r="E66" s="6"/>
      <c r="F66" s="51" t="s">
        <v>81</v>
      </c>
      <c r="G66" s="47">
        <f>G67</f>
        <v>210215.40911805694</v>
      </c>
      <c r="H66" s="47">
        <f t="shared" ref="H66:J66" si="30">H67</f>
        <v>145995.09</v>
      </c>
      <c r="I66" s="47">
        <f t="shared" si="30"/>
        <v>269000</v>
      </c>
      <c r="J66" s="66">
        <f t="shared" si="30"/>
        <v>265522.75</v>
      </c>
      <c r="K66" s="73">
        <f t="shared" si="25"/>
        <v>1.2630984146879665</v>
      </c>
      <c r="L66" s="73">
        <f t="shared" si="26"/>
        <v>0.98707342007434939</v>
      </c>
    </row>
    <row r="67" spans="2:12" s="74" customFormat="1" x14ac:dyDescent="0.25">
      <c r="B67" s="6"/>
      <c r="C67" s="6"/>
      <c r="D67" s="6"/>
      <c r="E67" s="5">
        <v>3121</v>
      </c>
      <c r="F67" s="106" t="s">
        <v>81</v>
      </c>
      <c r="G67" s="113">
        <v>210215.40911805694</v>
      </c>
      <c r="H67" s="113">
        <v>145995.09</v>
      </c>
      <c r="I67" s="113">
        <v>269000</v>
      </c>
      <c r="J67" s="113">
        <v>265522.75</v>
      </c>
      <c r="K67" s="105">
        <f t="shared" si="25"/>
        <v>1.2630984146879665</v>
      </c>
      <c r="L67" s="105">
        <f t="shared" si="26"/>
        <v>0.98707342007434939</v>
      </c>
    </row>
    <row r="68" spans="2:12" s="75" customFormat="1" x14ac:dyDescent="0.25">
      <c r="B68" s="6"/>
      <c r="C68" s="6"/>
      <c r="D68" s="6">
        <v>313</v>
      </c>
      <c r="E68" s="6"/>
      <c r="F68" s="51" t="s">
        <v>82</v>
      </c>
      <c r="G68" s="47">
        <f>G69+G70+G71</f>
        <v>756102.46200809604</v>
      </c>
      <c r="H68" s="47">
        <f t="shared" ref="H68:J68" si="31">H69+H70+H71</f>
        <v>669327.76</v>
      </c>
      <c r="I68" s="47">
        <f t="shared" si="31"/>
        <v>858000</v>
      </c>
      <c r="J68" s="66">
        <f t="shared" si="31"/>
        <v>865483.08</v>
      </c>
      <c r="K68" s="73">
        <f t="shared" si="25"/>
        <v>1.1446637505998924</v>
      </c>
      <c r="L68" s="73">
        <f t="shared" si="26"/>
        <v>1.0087215384615384</v>
      </c>
    </row>
    <row r="69" spans="2:12" s="75" customFormat="1" x14ac:dyDescent="0.25">
      <c r="B69" s="6"/>
      <c r="C69" s="6"/>
      <c r="D69" s="6"/>
      <c r="E69" s="103">
        <v>3131</v>
      </c>
      <c r="F69" s="106" t="s">
        <v>83</v>
      </c>
      <c r="G69" s="113">
        <v>33.180702103656515</v>
      </c>
      <c r="H69" s="113">
        <v>0</v>
      </c>
      <c r="I69" s="113">
        <v>0</v>
      </c>
      <c r="J69" s="113">
        <v>0</v>
      </c>
      <c r="K69" s="105">
        <f t="shared" si="25"/>
        <v>0</v>
      </c>
      <c r="L69" s="105"/>
    </row>
    <row r="70" spans="2:12" s="75" customFormat="1" x14ac:dyDescent="0.25">
      <c r="B70" s="6"/>
      <c r="C70" s="6"/>
      <c r="D70" s="6"/>
      <c r="E70" s="103">
        <v>3132</v>
      </c>
      <c r="F70" s="106" t="s">
        <v>84</v>
      </c>
      <c r="G70" s="113">
        <v>755968.54469440575</v>
      </c>
      <c r="H70" s="113">
        <v>669327.76</v>
      </c>
      <c r="I70" s="113">
        <v>858000</v>
      </c>
      <c r="J70" s="113">
        <v>865483.08</v>
      </c>
      <c r="K70" s="105">
        <f t="shared" si="25"/>
        <v>1.1448665239766882</v>
      </c>
      <c r="L70" s="105">
        <f t="shared" si="26"/>
        <v>1.0087215384615384</v>
      </c>
    </row>
    <row r="71" spans="2:12" s="75" customFormat="1" ht="26.25" x14ac:dyDescent="0.25">
      <c r="B71" s="6"/>
      <c r="C71" s="6"/>
      <c r="D71" s="6"/>
      <c r="E71" s="103">
        <v>3133</v>
      </c>
      <c r="F71" s="106" t="s">
        <v>85</v>
      </c>
      <c r="G71" s="113">
        <v>100.73661158670117</v>
      </c>
      <c r="H71" s="113">
        <v>0</v>
      </c>
      <c r="I71" s="113">
        <v>0</v>
      </c>
      <c r="J71" s="113">
        <v>0</v>
      </c>
      <c r="K71" s="105">
        <f t="shared" si="25"/>
        <v>0</v>
      </c>
      <c r="L71" s="105"/>
    </row>
    <row r="72" spans="2:12" x14ac:dyDescent="0.25">
      <c r="B72" s="6"/>
      <c r="C72" s="22">
        <v>32</v>
      </c>
      <c r="D72" s="22"/>
      <c r="E72" s="22"/>
      <c r="F72" s="22" t="s">
        <v>14</v>
      </c>
      <c r="G72" s="46">
        <f>G73+G78+G84+G94+G96</f>
        <v>2037186.2764616096</v>
      </c>
      <c r="H72" s="46">
        <f t="shared" ref="H72:J72" si="32">H73+H78+H84+H94+H96</f>
        <v>1947180.84</v>
      </c>
      <c r="I72" s="46">
        <f t="shared" si="32"/>
        <v>2381694.33</v>
      </c>
      <c r="J72" s="58">
        <f t="shared" si="32"/>
        <v>2267358.8699999996</v>
      </c>
      <c r="K72" s="72">
        <f t="shared" si="25"/>
        <v>1.1129855409875316</v>
      </c>
      <c r="L72" s="72">
        <f t="shared" si="26"/>
        <v>0.95199406634183803</v>
      </c>
    </row>
    <row r="73" spans="2:12" x14ac:dyDescent="0.25">
      <c r="B73" s="6"/>
      <c r="C73" s="6"/>
      <c r="D73" s="6">
        <v>321</v>
      </c>
      <c r="E73" s="6"/>
      <c r="F73" s="6" t="s">
        <v>30</v>
      </c>
      <c r="G73" s="47">
        <f>G74+G75+G76+G77</f>
        <v>269037.36147056869</v>
      </c>
      <c r="H73" s="47">
        <f t="shared" ref="H73:J73" si="33">H74+H75+H76+H77</f>
        <v>289468.44</v>
      </c>
      <c r="I73" s="47">
        <f t="shared" si="33"/>
        <v>326100</v>
      </c>
      <c r="J73" s="66">
        <f t="shared" si="33"/>
        <v>319224.59999999998</v>
      </c>
      <c r="K73" s="73">
        <f t="shared" si="25"/>
        <v>1.1865437508571519</v>
      </c>
      <c r="L73" s="73">
        <f t="shared" si="26"/>
        <v>0.97891628334866598</v>
      </c>
    </row>
    <row r="74" spans="2:12" x14ac:dyDescent="0.25">
      <c r="B74" s="6"/>
      <c r="C74" s="6"/>
      <c r="D74" s="6"/>
      <c r="E74" s="103">
        <v>3211</v>
      </c>
      <c r="F74" s="106" t="s">
        <v>31</v>
      </c>
      <c r="G74" s="113">
        <v>11056.606277788838</v>
      </c>
      <c r="H74" s="113">
        <v>8626.98</v>
      </c>
      <c r="I74" s="113">
        <v>47000</v>
      </c>
      <c r="J74" s="113">
        <v>40091.86</v>
      </c>
      <c r="K74" s="105">
        <f t="shared" si="25"/>
        <v>3.62605477600653</v>
      </c>
      <c r="L74" s="105">
        <f t="shared" si="26"/>
        <v>0.8530182978723404</v>
      </c>
    </row>
    <row r="75" spans="2:12" ht="15" customHeight="1" x14ac:dyDescent="0.25">
      <c r="B75" s="6"/>
      <c r="C75" s="6"/>
      <c r="D75" s="6"/>
      <c r="E75" s="103">
        <v>3212</v>
      </c>
      <c r="F75" s="106" t="s">
        <v>86</v>
      </c>
      <c r="G75" s="113">
        <v>241020.37295109165</v>
      </c>
      <c r="H75" s="113">
        <v>265445.62</v>
      </c>
      <c r="I75" s="113">
        <v>265000</v>
      </c>
      <c r="J75" s="113">
        <v>264322.05</v>
      </c>
      <c r="K75" s="105">
        <f t="shared" si="25"/>
        <v>1.0966792838447594</v>
      </c>
      <c r="L75" s="105">
        <f t="shared" si="26"/>
        <v>0.99744169811320749</v>
      </c>
    </row>
    <row r="76" spans="2:12" x14ac:dyDescent="0.25">
      <c r="B76" s="6"/>
      <c r="C76" s="6"/>
      <c r="D76" s="6"/>
      <c r="E76" s="103">
        <v>3213</v>
      </c>
      <c r="F76" s="106" t="s">
        <v>87</v>
      </c>
      <c r="G76" s="113">
        <v>14536.067423186674</v>
      </c>
      <c r="H76" s="113">
        <v>13272.28</v>
      </c>
      <c r="I76" s="113">
        <v>11000</v>
      </c>
      <c r="J76" s="113">
        <v>11673.89</v>
      </c>
      <c r="K76" s="105">
        <f t="shared" si="25"/>
        <v>0.80309822871203962</v>
      </c>
      <c r="L76" s="105">
        <f t="shared" si="26"/>
        <v>1.0612627272727273</v>
      </c>
    </row>
    <row r="77" spans="2:12" s="76" customFormat="1" x14ac:dyDescent="0.25">
      <c r="B77" s="6"/>
      <c r="C77" s="6"/>
      <c r="D77" s="6"/>
      <c r="E77" s="103">
        <v>3214</v>
      </c>
      <c r="F77" s="106" t="s">
        <v>88</v>
      </c>
      <c r="G77" s="113">
        <v>2424.3148185015593</v>
      </c>
      <c r="H77" s="113">
        <v>2123.56</v>
      </c>
      <c r="I77" s="113">
        <v>3100</v>
      </c>
      <c r="J77" s="113">
        <v>3136.8</v>
      </c>
      <c r="K77" s="105">
        <f t="shared" si="25"/>
        <v>1.2938913609985767</v>
      </c>
      <c r="L77" s="105">
        <f t="shared" si="26"/>
        <v>1.0118709677419355</v>
      </c>
    </row>
    <row r="78" spans="2:12" s="76" customFormat="1" x14ac:dyDescent="0.25">
      <c r="B78" s="6"/>
      <c r="C78" s="6"/>
      <c r="D78" s="6">
        <v>322</v>
      </c>
      <c r="E78" s="6"/>
      <c r="F78" s="51" t="s">
        <v>89</v>
      </c>
      <c r="G78" s="47">
        <f>G79+G80+G81+G82+G83</f>
        <v>1085960.4486030925</v>
      </c>
      <c r="H78" s="47">
        <f t="shared" ref="H78:J78" si="34">H79+H80+H81+H82+H83</f>
        <v>1140757.06</v>
      </c>
      <c r="I78" s="47">
        <f t="shared" si="34"/>
        <v>1291500</v>
      </c>
      <c r="J78" s="66">
        <f t="shared" si="34"/>
        <v>1268567.8299999998</v>
      </c>
      <c r="K78" s="73">
        <f t="shared" si="25"/>
        <v>1.1681528840500603</v>
      </c>
      <c r="L78" s="73">
        <f t="shared" si="26"/>
        <v>0.9822437708091365</v>
      </c>
    </row>
    <row r="79" spans="2:12" s="76" customFormat="1" x14ac:dyDescent="0.25">
      <c r="B79" s="6"/>
      <c r="C79" s="6"/>
      <c r="D79" s="6"/>
      <c r="E79" s="103">
        <v>3221</v>
      </c>
      <c r="F79" s="106" t="s">
        <v>90</v>
      </c>
      <c r="G79" s="113">
        <v>41625.323511845505</v>
      </c>
      <c r="H79" s="113">
        <v>37826</v>
      </c>
      <c r="I79" s="113">
        <v>51000</v>
      </c>
      <c r="J79" s="113">
        <v>55152.83</v>
      </c>
      <c r="K79" s="105">
        <f t="shared" si="25"/>
        <v>1.3249826150733679</v>
      </c>
      <c r="L79" s="105">
        <f t="shared" si="26"/>
        <v>1.0814280392156863</v>
      </c>
    </row>
    <row r="80" spans="2:12" s="76" customFormat="1" x14ac:dyDescent="0.25">
      <c r="B80" s="6"/>
      <c r="C80" s="6"/>
      <c r="D80" s="6"/>
      <c r="E80" s="103">
        <v>3222</v>
      </c>
      <c r="F80" s="106" t="s">
        <v>91</v>
      </c>
      <c r="G80" s="113">
        <v>792904.50593934569</v>
      </c>
      <c r="H80" s="113">
        <v>824876.77</v>
      </c>
      <c r="I80" s="113">
        <v>949000</v>
      </c>
      <c r="J80" s="113">
        <v>930231.39</v>
      </c>
      <c r="K80" s="105">
        <f t="shared" si="25"/>
        <v>1.1731947328234245</v>
      </c>
      <c r="L80" s="105">
        <f t="shared" si="26"/>
        <v>0.98022275026343519</v>
      </c>
    </row>
    <row r="81" spans="2:12" s="76" customFormat="1" x14ac:dyDescent="0.25">
      <c r="B81" s="6"/>
      <c r="C81" s="6"/>
      <c r="D81" s="6"/>
      <c r="E81" s="103">
        <v>3223</v>
      </c>
      <c r="F81" s="106" t="s">
        <v>92</v>
      </c>
      <c r="G81" s="113">
        <v>238862.83097750347</v>
      </c>
      <c r="H81" s="113">
        <v>265445.62</v>
      </c>
      <c r="I81" s="113">
        <v>277500</v>
      </c>
      <c r="J81" s="113">
        <v>269404.28999999998</v>
      </c>
      <c r="K81" s="105">
        <f t="shared" si="25"/>
        <v>1.1278619151314211</v>
      </c>
      <c r="L81" s="105">
        <f t="shared" si="26"/>
        <v>0.97082627027027024</v>
      </c>
    </row>
    <row r="82" spans="2:12" s="76" customFormat="1" x14ac:dyDescent="0.25">
      <c r="B82" s="6"/>
      <c r="C82" s="6"/>
      <c r="D82" s="6"/>
      <c r="E82" s="103">
        <v>3225</v>
      </c>
      <c r="F82" s="106" t="s">
        <v>93</v>
      </c>
      <c r="G82" s="113">
        <v>9150.5740261463925</v>
      </c>
      <c r="H82" s="113">
        <v>9954.2099999999991</v>
      </c>
      <c r="I82" s="113">
        <v>12000</v>
      </c>
      <c r="J82" s="113">
        <v>10246.92</v>
      </c>
      <c r="K82" s="105">
        <f t="shared" si="25"/>
        <v>1.1198117157154255</v>
      </c>
      <c r="L82" s="105">
        <f t="shared" si="26"/>
        <v>0.85391000000000006</v>
      </c>
    </row>
    <row r="83" spans="2:12" s="76" customFormat="1" x14ac:dyDescent="0.25">
      <c r="B83" s="6"/>
      <c r="C83" s="6"/>
      <c r="D83" s="6"/>
      <c r="E83" s="103">
        <v>3227</v>
      </c>
      <c r="F83" s="106" t="s">
        <v>94</v>
      </c>
      <c r="G83" s="113">
        <v>3417.2141482513766</v>
      </c>
      <c r="H83" s="113">
        <v>2654.46</v>
      </c>
      <c r="I83" s="113">
        <v>2000</v>
      </c>
      <c r="J83" s="113">
        <v>3532.4</v>
      </c>
      <c r="K83" s="105">
        <f t="shared" si="25"/>
        <v>1.0337075309744825</v>
      </c>
      <c r="L83" s="105">
        <f t="shared" si="26"/>
        <v>1.7662</v>
      </c>
    </row>
    <row r="84" spans="2:12" s="76" customFormat="1" x14ac:dyDescent="0.25">
      <c r="B84" s="6"/>
      <c r="C84" s="6"/>
      <c r="D84" s="6">
        <v>323</v>
      </c>
      <c r="E84" s="6"/>
      <c r="F84" s="51" t="s">
        <v>95</v>
      </c>
      <c r="G84" s="47">
        <f>G85+G86+G87+G88+G89+G90+G91+G92+G93</f>
        <v>522230.40679540776</v>
      </c>
      <c r="H84" s="47">
        <f t="shared" ref="H84:J84" si="35">H85+H86+H87+H88+H89+H90+H91+H92+H93</f>
        <v>438117.99</v>
      </c>
      <c r="I84" s="47">
        <f t="shared" si="35"/>
        <v>624100</v>
      </c>
      <c r="J84" s="66">
        <f t="shared" si="35"/>
        <v>576857.99</v>
      </c>
      <c r="K84" s="73">
        <f t="shared" si="25"/>
        <v>1.1046043709706728</v>
      </c>
      <c r="L84" s="73">
        <f t="shared" si="26"/>
        <v>0.92430378144528114</v>
      </c>
    </row>
    <row r="85" spans="2:12" s="76" customFormat="1" x14ac:dyDescent="0.25">
      <c r="B85" s="6"/>
      <c r="C85" s="6"/>
      <c r="D85" s="6"/>
      <c r="E85" s="103">
        <v>3231</v>
      </c>
      <c r="F85" s="106" t="s">
        <v>96</v>
      </c>
      <c r="G85" s="113">
        <v>21737.076116530625</v>
      </c>
      <c r="H85" s="113">
        <v>23890.11</v>
      </c>
      <c r="I85" s="113">
        <v>16250</v>
      </c>
      <c r="J85" s="113">
        <v>15565.88</v>
      </c>
      <c r="K85" s="105">
        <f t="shared" si="25"/>
        <v>0.7160981503010172</v>
      </c>
      <c r="L85" s="105">
        <f t="shared" si="26"/>
        <v>0.95790030769230761</v>
      </c>
    </row>
    <row r="86" spans="2:12" s="76" customFormat="1" x14ac:dyDescent="0.25">
      <c r="B86" s="6"/>
      <c r="C86" s="6"/>
      <c r="D86" s="6"/>
      <c r="E86" s="103">
        <v>3232</v>
      </c>
      <c r="F86" s="106" t="s">
        <v>97</v>
      </c>
      <c r="G86" s="113">
        <v>120382.50713385094</v>
      </c>
      <c r="H86" s="113">
        <v>66361.399999999994</v>
      </c>
      <c r="I86" s="113">
        <v>97200</v>
      </c>
      <c r="J86" s="113">
        <v>89884.96</v>
      </c>
      <c r="K86" s="105">
        <f t="shared" si="25"/>
        <v>0.74666130603226832</v>
      </c>
      <c r="L86" s="105">
        <f t="shared" si="26"/>
        <v>0.92474238683127574</v>
      </c>
    </row>
    <row r="87" spans="2:12" s="76" customFormat="1" x14ac:dyDescent="0.25">
      <c r="B87" s="6"/>
      <c r="C87" s="6"/>
      <c r="D87" s="6"/>
      <c r="E87" s="103">
        <v>3233</v>
      </c>
      <c r="F87" s="106" t="s">
        <v>98</v>
      </c>
      <c r="G87" s="113">
        <v>5572.3671112880747</v>
      </c>
      <c r="H87" s="113">
        <v>4645.3</v>
      </c>
      <c r="I87" s="113">
        <v>7700</v>
      </c>
      <c r="J87" s="113">
        <v>6695.02</v>
      </c>
      <c r="K87" s="105">
        <f t="shared" si="25"/>
        <v>1.201467862093605</v>
      </c>
      <c r="L87" s="105">
        <f t="shared" si="26"/>
        <v>0.86948311688311697</v>
      </c>
    </row>
    <row r="88" spans="2:12" s="76" customFormat="1" x14ac:dyDescent="0.25">
      <c r="B88" s="6"/>
      <c r="C88" s="6"/>
      <c r="D88" s="6"/>
      <c r="E88" s="103">
        <v>3234</v>
      </c>
      <c r="F88" s="106" t="s">
        <v>99</v>
      </c>
      <c r="G88" s="113">
        <v>124406.79540779082</v>
      </c>
      <c r="H88" s="113">
        <v>99542.11</v>
      </c>
      <c r="I88" s="113">
        <v>135000</v>
      </c>
      <c r="J88" s="113">
        <v>134232.54</v>
      </c>
      <c r="K88" s="105">
        <f t="shared" si="25"/>
        <v>1.0789807707850809</v>
      </c>
      <c r="L88" s="105">
        <f t="shared" si="26"/>
        <v>0.99431511111111115</v>
      </c>
    </row>
    <row r="89" spans="2:12" s="76" customFormat="1" x14ac:dyDescent="0.25">
      <c r="B89" s="6"/>
      <c r="C89" s="6"/>
      <c r="D89" s="6"/>
      <c r="E89" s="103">
        <v>3235</v>
      </c>
      <c r="F89" s="106" t="s">
        <v>100</v>
      </c>
      <c r="G89" s="113">
        <v>10185.281040546817</v>
      </c>
      <c r="H89" s="113">
        <v>8626.98</v>
      </c>
      <c r="I89" s="113">
        <v>12700</v>
      </c>
      <c r="J89" s="113">
        <v>14180.2</v>
      </c>
      <c r="K89" s="105">
        <f t="shared" si="25"/>
        <v>1.3922247156018297</v>
      </c>
      <c r="L89" s="105">
        <f t="shared" si="26"/>
        <v>1.1165511811023623</v>
      </c>
    </row>
    <row r="90" spans="2:12" s="76" customFormat="1" x14ac:dyDescent="0.25">
      <c r="B90" s="6"/>
      <c r="C90" s="6"/>
      <c r="D90" s="6"/>
      <c r="E90" s="103">
        <v>3236</v>
      </c>
      <c r="F90" s="106" t="s">
        <v>101</v>
      </c>
      <c r="G90" s="113">
        <v>2638.9275997080099</v>
      </c>
      <c r="H90" s="113">
        <v>2787.18</v>
      </c>
      <c r="I90" s="113">
        <v>55000</v>
      </c>
      <c r="J90" s="113">
        <v>31070.2</v>
      </c>
      <c r="K90" s="105">
        <f t="shared" si="25"/>
        <v>11.773797812201378</v>
      </c>
      <c r="L90" s="105">
        <f t="shared" si="26"/>
        <v>0.56491272727272723</v>
      </c>
    </row>
    <row r="91" spans="2:12" s="77" customFormat="1" x14ac:dyDescent="0.25">
      <c r="B91" s="6"/>
      <c r="C91" s="6"/>
      <c r="D91" s="6"/>
      <c r="E91" s="103">
        <v>3237</v>
      </c>
      <c r="F91" s="106" t="s">
        <v>102</v>
      </c>
      <c r="G91" s="113">
        <v>28586.634813192646</v>
      </c>
      <c r="H91" s="113">
        <v>26544.560000000001</v>
      </c>
      <c r="I91" s="113">
        <v>69500</v>
      </c>
      <c r="J91" s="113">
        <v>66759.839999999997</v>
      </c>
      <c r="K91" s="105">
        <f t="shared" si="25"/>
        <v>2.3353514828261819</v>
      </c>
      <c r="L91" s="105">
        <f t="shared" si="26"/>
        <v>0.96057323741007195</v>
      </c>
    </row>
    <row r="92" spans="2:12" s="77" customFormat="1" x14ac:dyDescent="0.25">
      <c r="B92" s="6"/>
      <c r="C92" s="6"/>
      <c r="D92" s="6"/>
      <c r="E92" s="103">
        <v>3238</v>
      </c>
      <c r="F92" s="106" t="s">
        <v>103</v>
      </c>
      <c r="G92" s="113">
        <v>63604.618753732822</v>
      </c>
      <c r="H92" s="113">
        <v>59725.26</v>
      </c>
      <c r="I92" s="113">
        <v>81750</v>
      </c>
      <c r="J92" s="113">
        <v>74628.990000000005</v>
      </c>
      <c r="K92" s="105">
        <f t="shared" si="25"/>
        <v>1.1733265832305644</v>
      </c>
      <c r="L92" s="105">
        <f t="shared" si="26"/>
        <v>0.91289284403669735</v>
      </c>
    </row>
    <row r="93" spans="2:12" s="77" customFormat="1" x14ac:dyDescent="0.25">
      <c r="B93" s="6"/>
      <c r="C93" s="6"/>
      <c r="D93" s="6"/>
      <c r="E93" s="103">
        <v>3239</v>
      </c>
      <c r="F93" s="106" t="s">
        <v>104</v>
      </c>
      <c r="G93" s="113">
        <v>145116.19881876701</v>
      </c>
      <c r="H93" s="113">
        <v>145995.09</v>
      </c>
      <c r="I93" s="113">
        <v>149000</v>
      </c>
      <c r="J93" s="113">
        <v>143840.35999999999</v>
      </c>
      <c r="K93" s="105">
        <f t="shared" si="25"/>
        <v>0.99120815712406862</v>
      </c>
      <c r="L93" s="105">
        <f t="shared" si="26"/>
        <v>0.965371543624161</v>
      </c>
    </row>
    <row r="94" spans="2:12" s="77" customFormat="1" x14ac:dyDescent="0.25">
      <c r="B94" s="6"/>
      <c r="C94" s="6"/>
      <c r="D94" s="6">
        <v>324</v>
      </c>
      <c r="E94" s="6"/>
      <c r="F94" s="51" t="s">
        <v>105</v>
      </c>
      <c r="G94" s="47">
        <f>G95</f>
        <v>73262.326630831507</v>
      </c>
      <c r="H94" s="47">
        <f t="shared" ref="H94:J94" si="36">H95</f>
        <v>663.61</v>
      </c>
      <c r="I94" s="47">
        <f t="shared" si="36"/>
        <v>6000</v>
      </c>
      <c r="J94" s="66">
        <f t="shared" si="36"/>
        <v>4062.3</v>
      </c>
      <c r="K94" s="73">
        <f t="shared" si="25"/>
        <v>5.5448689480882982E-2</v>
      </c>
      <c r="L94" s="73">
        <f t="shared" si="26"/>
        <v>0.67705000000000004</v>
      </c>
    </row>
    <row r="95" spans="2:12" s="77" customFormat="1" ht="15" customHeight="1" x14ac:dyDescent="0.25">
      <c r="B95" s="6"/>
      <c r="C95" s="6"/>
      <c r="D95" s="6"/>
      <c r="E95" s="103">
        <v>3241</v>
      </c>
      <c r="F95" s="106" t="s">
        <v>105</v>
      </c>
      <c r="G95" s="113">
        <v>73262.326630831507</v>
      </c>
      <c r="H95" s="113">
        <v>663.61</v>
      </c>
      <c r="I95" s="113">
        <v>6000</v>
      </c>
      <c r="J95" s="113">
        <v>4062.3</v>
      </c>
      <c r="K95" s="105">
        <f t="shared" si="25"/>
        <v>5.5448689480882982E-2</v>
      </c>
      <c r="L95" s="105">
        <f t="shared" si="26"/>
        <v>0.67705000000000004</v>
      </c>
    </row>
    <row r="96" spans="2:12" s="77" customFormat="1" x14ac:dyDescent="0.25">
      <c r="B96" s="6"/>
      <c r="C96" s="6"/>
      <c r="D96" s="6">
        <v>329</v>
      </c>
      <c r="E96" s="6"/>
      <c r="F96" s="51" t="s">
        <v>106</v>
      </c>
      <c r="G96" s="47">
        <f>G97+G98+G99+G100+G101+G102+G103</f>
        <v>86695.732961709466</v>
      </c>
      <c r="H96" s="47">
        <f t="shared" ref="H96:J96" si="37">H97+H98+H99+H100+H101+H102+H103</f>
        <v>78173.740000000005</v>
      </c>
      <c r="I96" s="47">
        <f t="shared" si="37"/>
        <v>133994.33000000002</v>
      </c>
      <c r="J96" s="66">
        <f t="shared" si="37"/>
        <v>98646.15</v>
      </c>
      <c r="K96" s="73">
        <f t="shared" si="25"/>
        <v>1.1378431974681917</v>
      </c>
      <c r="L96" s="73">
        <f t="shared" si="26"/>
        <v>0.73619644950648266</v>
      </c>
    </row>
    <row r="97" spans="2:12" s="77" customFormat="1" ht="26.25" x14ac:dyDescent="0.25">
      <c r="B97" s="6"/>
      <c r="C97" s="6"/>
      <c r="D97" s="6"/>
      <c r="E97" s="103">
        <v>3291</v>
      </c>
      <c r="F97" s="106" t="s">
        <v>107</v>
      </c>
      <c r="G97" s="113">
        <v>15638.330347070143</v>
      </c>
      <c r="H97" s="113">
        <v>15794.01</v>
      </c>
      <c r="I97" s="113">
        <v>15800</v>
      </c>
      <c r="J97" s="113">
        <v>15714.48</v>
      </c>
      <c r="K97" s="105">
        <f t="shared" si="25"/>
        <v>1.0048694234767923</v>
      </c>
      <c r="L97" s="105">
        <f t="shared" si="26"/>
        <v>0.99458734177215191</v>
      </c>
    </row>
    <row r="98" spans="2:12" s="77" customFormat="1" x14ac:dyDescent="0.25">
      <c r="B98" s="6"/>
      <c r="C98" s="6"/>
      <c r="D98" s="6"/>
      <c r="E98" s="103">
        <v>3292</v>
      </c>
      <c r="F98" s="106" t="s">
        <v>108</v>
      </c>
      <c r="G98" s="113">
        <v>35756.71909217599</v>
      </c>
      <c r="H98" s="113">
        <v>33180.699999999997</v>
      </c>
      <c r="I98" s="113">
        <v>34594.33</v>
      </c>
      <c r="J98" s="113">
        <v>26312.37</v>
      </c>
      <c r="K98" s="105">
        <f t="shared" si="25"/>
        <v>0.73587204497622571</v>
      </c>
      <c r="L98" s="105">
        <f t="shared" si="26"/>
        <v>0.76059776269695056</v>
      </c>
    </row>
    <row r="99" spans="2:12" s="77" customFormat="1" x14ac:dyDescent="0.25">
      <c r="B99" s="6"/>
      <c r="C99" s="6"/>
      <c r="D99" s="6"/>
      <c r="E99" s="103">
        <v>3293</v>
      </c>
      <c r="F99" s="106" t="s">
        <v>109</v>
      </c>
      <c r="G99" s="113">
        <v>3052.3591479195698</v>
      </c>
      <c r="H99" s="113">
        <v>2654.46</v>
      </c>
      <c r="I99" s="113">
        <v>10000</v>
      </c>
      <c r="J99" s="113">
        <v>3380.45</v>
      </c>
      <c r="K99" s="105">
        <f t="shared" si="25"/>
        <v>1.1074876304461259</v>
      </c>
      <c r="L99" s="105">
        <f t="shared" si="26"/>
        <v>0.33804499999999998</v>
      </c>
    </row>
    <row r="100" spans="2:12" s="77" customFormat="1" x14ac:dyDescent="0.25">
      <c r="B100" s="6"/>
      <c r="C100" s="6"/>
      <c r="D100" s="6"/>
      <c r="E100" s="103">
        <v>3294</v>
      </c>
      <c r="F100" s="106" t="s">
        <v>110</v>
      </c>
      <c r="G100" s="113">
        <v>2279.1160660959586</v>
      </c>
      <c r="H100" s="113">
        <v>2654.46</v>
      </c>
      <c r="I100" s="113">
        <v>2500</v>
      </c>
      <c r="J100" s="113">
        <v>2705.14</v>
      </c>
      <c r="K100" s="105">
        <f t="shared" si="25"/>
        <v>1.186925071628232</v>
      </c>
      <c r="L100" s="105">
        <f t="shared" si="26"/>
        <v>1.0820559999999999</v>
      </c>
    </row>
    <row r="101" spans="2:12" s="77" customFormat="1" x14ac:dyDescent="0.25">
      <c r="B101" s="6"/>
      <c r="C101" s="6"/>
      <c r="D101" s="6"/>
      <c r="E101" s="103">
        <v>3295</v>
      </c>
      <c r="F101" s="106" t="s">
        <v>111</v>
      </c>
      <c r="G101" s="113">
        <v>8784.1263521136098</v>
      </c>
      <c r="H101" s="113">
        <v>3318.07</v>
      </c>
      <c r="I101" s="113">
        <v>1100</v>
      </c>
      <c r="J101" s="113">
        <v>1040.83</v>
      </c>
      <c r="K101" s="105">
        <f t="shared" si="25"/>
        <v>0.11848987119243322</v>
      </c>
      <c r="L101" s="105">
        <f t="shared" si="26"/>
        <v>0.94620909090909089</v>
      </c>
    </row>
    <row r="102" spans="2:12" s="77" customFormat="1" x14ac:dyDescent="0.25">
      <c r="B102" s="6"/>
      <c r="C102" s="6"/>
      <c r="D102" s="6"/>
      <c r="E102" s="103">
        <v>3296</v>
      </c>
      <c r="F102" s="106" t="s">
        <v>112</v>
      </c>
      <c r="G102" s="113">
        <v>3189.196363395049</v>
      </c>
      <c r="H102" s="113">
        <v>4645.3</v>
      </c>
      <c r="I102" s="113">
        <v>0</v>
      </c>
      <c r="J102" s="113">
        <v>0</v>
      </c>
      <c r="K102" s="105">
        <f t="shared" si="25"/>
        <v>0</v>
      </c>
      <c r="L102" s="105"/>
    </row>
    <row r="103" spans="2:12" s="77" customFormat="1" x14ac:dyDescent="0.25">
      <c r="B103" s="6"/>
      <c r="C103" s="6"/>
      <c r="D103" s="6"/>
      <c r="E103" s="103">
        <v>3299</v>
      </c>
      <c r="F103" s="106" t="s">
        <v>106</v>
      </c>
      <c r="G103" s="113">
        <v>17995.885592939147</v>
      </c>
      <c r="H103" s="113">
        <v>15926.74</v>
      </c>
      <c r="I103" s="113">
        <v>70000</v>
      </c>
      <c r="J103" s="113">
        <v>49492.88</v>
      </c>
      <c r="K103" s="105">
        <f t="shared" si="25"/>
        <v>2.7502330876908325</v>
      </c>
      <c r="L103" s="105">
        <f t="shared" si="26"/>
        <v>0.70704114285714281</v>
      </c>
    </row>
    <row r="104" spans="2:12" s="77" customFormat="1" x14ac:dyDescent="0.25">
      <c r="B104" s="6"/>
      <c r="C104" s="22">
        <v>34</v>
      </c>
      <c r="D104" s="22"/>
      <c r="E104" s="22"/>
      <c r="F104" s="22" t="s">
        <v>113</v>
      </c>
      <c r="G104" s="46">
        <f>G105+G108</f>
        <v>43144.999668192977</v>
      </c>
      <c r="H104" s="46">
        <f t="shared" ref="H104:J104" si="38">H105+H108</f>
        <v>44712.58</v>
      </c>
      <c r="I104" s="46">
        <f t="shared" si="38"/>
        <v>40921.440000000002</v>
      </c>
      <c r="J104" s="58">
        <f t="shared" si="38"/>
        <v>39238.82</v>
      </c>
      <c r="K104" s="72">
        <f t="shared" si="25"/>
        <v>0.90946390779386976</v>
      </c>
      <c r="L104" s="72">
        <f t="shared" si="26"/>
        <v>0.95888170113270688</v>
      </c>
    </row>
    <row r="105" spans="2:12" s="77" customFormat="1" x14ac:dyDescent="0.25">
      <c r="B105" s="6"/>
      <c r="C105" s="6"/>
      <c r="D105" s="6">
        <v>342</v>
      </c>
      <c r="E105" s="6"/>
      <c r="F105" s="95" t="s">
        <v>156</v>
      </c>
      <c r="G105" s="47">
        <f>G106+G107</f>
        <v>33558.03304797929</v>
      </c>
      <c r="H105" s="47">
        <f t="shared" ref="H105:J105" si="39">H106+H107</f>
        <v>33431.15</v>
      </c>
      <c r="I105" s="47">
        <f t="shared" si="39"/>
        <v>31571.439999999999</v>
      </c>
      <c r="J105" s="66">
        <f t="shared" si="39"/>
        <v>30992.29</v>
      </c>
      <c r="K105" s="73">
        <f t="shared" si="25"/>
        <v>0.92354310384309646</v>
      </c>
      <c r="L105" s="73">
        <f t="shared" si="26"/>
        <v>0.98165588899334344</v>
      </c>
    </row>
    <row r="106" spans="2:12" s="77" customFormat="1" ht="26.25" x14ac:dyDescent="0.25">
      <c r="B106" s="6"/>
      <c r="C106" s="6"/>
      <c r="D106" s="6"/>
      <c r="E106" s="103">
        <v>3422</v>
      </c>
      <c r="F106" s="106" t="s">
        <v>114</v>
      </c>
      <c r="G106" s="113">
        <v>31878.16046187537</v>
      </c>
      <c r="H106" s="113">
        <v>31440.31</v>
      </c>
      <c r="I106" s="113">
        <v>31440.23</v>
      </c>
      <c r="J106" s="113">
        <v>30861.08</v>
      </c>
      <c r="K106" s="105">
        <f t="shared" si="25"/>
        <v>0.96809475681346968</v>
      </c>
      <c r="L106" s="105">
        <f t="shared" si="26"/>
        <v>0.98157933323006863</v>
      </c>
    </row>
    <row r="107" spans="2:12" s="77" customFormat="1" ht="26.25" x14ac:dyDescent="0.25">
      <c r="B107" s="6"/>
      <c r="C107" s="6"/>
      <c r="D107" s="6"/>
      <c r="E107" s="103">
        <v>3423</v>
      </c>
      <c r="F107" s="106" t="s">
        <v>115</v>
      </c>
      <c r="G107" s="113">
        <v>1679.8725861039218</v>
      </c>
      <c r="H107" s="113">
        <v>1990.84</v>
      </c>
      <c r="I107" s="113">
        <v>131.21</v>
      </c>
      <c r="J107" s="113">
        <v>131.21</v>
      </c>
      <c r="K107" s="105">
        <f t="shared" si="25"/>
        <v>7.810711424508178E-2</v>
      </c>
      <c r="L107" s="105">
        <f t="shared" si="26"/>
        <v>1</v>
      </c>
    </row>
    <row r="108" spans="2:12" s="77" customFormat="1" x14ac:dyDescent="0.25">
      <c r="B108" s="6"/>
      <c r="C108" s="6"/>
      <c r="D108" s="6">
        <v>343</v>
      </c>
      <c r="E108" s="6"/>
      <c r="F108" s="95" t="s">
        <v>157</v>
      </c>
      <c r="G108" s="47">
        <f>G109+G110</f>
        <v>9586.9666202136832</v>
      </c>
      <c r="H108" s="47">
        <f t="shared" ref="H108:J108" si="40">H109+H110</f>
        <v>11281.43</v>
      </c>
      <c r="I108" s="47">
        <f t="shared" si="40"/>
        <v>9350</v>
      </c>
      <c r="J108" s="66">
        <f t="shared" si="40"/>
        <v>8246.5299999999988</v>
      </c>
      <c r="K108" s="73">
        <f t="shared" si="25"/>
        <v>0.86018136149682267</v>
      </c>
      <c r="L108" s="73">
        <f t="shared" si="26"/>
        <v>0.88198181818181809</v>
      </c>
    </row>
    <row r="109" spans="2:12" s="77" customFormat="1" x14ac:dyDescent="0.25">
      <c r="B109" s="6"/>
      <c r="C109" s="6"/>
      <c r="D109" s="6"/>
      <c r="E109" s="103">
        <v>3431</v>
      </c>
      <c r="F109" s="106" t="s">
        <v>116</v>
      </c>
      <c r="G109" s="113">
        <v>4128.608401353772</v>
      </c>
      <c r="H109" s="113">
        <v>3981.68</v>
      </c>
      <c r="I109" s="113">
        <v>4350</v>
      </c>
      <c r="J109" s="113">
        <v>4368.87</v>
      </c>
      <c r="K109" s="105">
        <f t="shared" si="25"/>
        <v>1.0581943297328578</v>
      </c>
      <c r="L109" s="105">
        <f t="shared" si="26"/>
        <v>1.0043379310344827</v>
      </c>
    </row>
    <row r="110" spans="2:12" s="77" customFormat="1" x14ac:dyDescent="0.25">
      <c r="B110" s="6"/>
      <c r="C110" s="6"/>
      <c r="D110" s="6"/>
      <c r="E110" s="103">
        <v>3433</v>
      </c>
      <c r="F110" s="106" t="s">
        <v>117</v>
      </c>
      <c r="G110" s="113">
        <v>5458.3582188599112</v>
      </c>
      <c r="H110" s="113">
        <v>7299.75</v>
      </c>
      <c r="I110" s="113">
        <v>5000</v>
      </c>
      <c r="J110" s="113">
        <v>3877.66</v>
      </c>
      <c r="K110" s="105">
        <f t="shared" si="25"/>
        <v>0.71040775348927687</v>
      </c>
      <c r="L110" s="105">
        <f t="shared" si="26"/>
        <v>0.775532</v>
      </c>
    </row>
    <row r="111" spans="2:12" s="77" customFormat="1" x14ac:dyDescent="0.25">
      <c r="B111" s="6"/>
      <c r="C111" s="22">
        <v>38</v>
      </c>
      <c r="D111" s="22"/>
      <c r="E111" s="22"/>
      <c r="F111" s="22" t="s">
        <v>118</v>
      </c>
      <c r="G111" s="46">
        <f>G112</f>
        <v>0</v>
      </c>
      <c r="H111" s="46">
        <f t="shared" ref="H111:J112" si="41">H112</f>
        <v>0</v>
      </c>
      <c r="I111" s="46">
        <f t="shared" si="41"/>
        <v>0</v>
      </c>
      <c r="J111" s="58">
        <f t="shared" si="41"/>
        <v>0</v>
      </c>
      <c r="K111" s="72"/>
      <c r="L111" s="72"/>
    </row>
    <row r="112" spans="2:12" s="77" customFormat="1" x14ac:dyDescent="0.25">
      <c r="B112" s="6"/>
      <c r="C112" s="6"/>
      <c r="D112" s="6">
        <v>383</v>
      </c>
      <c r="E112" s="6"/>
      <c r="F112" s="51" t="s">
        <v>119</v>
      </c>
      <c r="G112" s="47">
        <f>G113</f>
        <v>0</v>
      </c>
      <c r="H112" s="47">
        <f t="shared" si="41"/>
        <v>0</v>
      </c>
      <c r="I112" s="47">
        <f t="shared" si="41"/>
        <v>0</v>
      </c>
      <c r="J112" s="66">
        <f t="shared" si="41"/>
        <v>0</v>
      </c>
      <c r="K112" s="73"/>
      <c r="L112" s="73"/>
    </row>
    <row r="113" spans="2:12" s="77" customFormat="1" x14ac:dyDescent="0.25">
      <c r="B113" s="6"/>
      <c r="C113" s="6"/>
      <c r="D113" s="6"/>
      <c r="E113" s="103">
        <v>3835</v>
      </c>
      <c r="F113" s="106" t="s">
        <v>120</v>
      </c>
      <c r="G113" s="113">
        <v>0</v>
      </c>
      <c r="H113" s="113">
        <v>0</v>
      </c>
      <c r="I113" s="113">
        <v>0</v>
      </c>
      <c r="J113" s="113">
        <v>0</v>
      </c>
      <c r="K113" s="105"/>
      <c r="L113" s="105"/>
    </row>
    <row r="114" spans="2:12" x14ac:dyDescent="0.25">
      <c r="B114" s="7">
        <v>4</v>
      </c>
      <c r="C114" s="8"/>
      <c r="D114" s="8"/>
      <c r="E114" s="8"/>
      <c r="F114" s="15" t="s">
        <v>6</v>
      </c>
      <c r="G114" s="48">
        <f>G115+G118+G135</f>
        <v>197127.21481186539</v>
      </c>
      <c r="H114" s="48">
        <f t="shared" ref="H114:J114" si="42">H115+H118+H135</f>
        <v>130667.19</v>
      </c>
      <c r="I114" s="48">
        <f t="shared" si="42"/>
        <v>313590.25</v>
      </c>
      <c r="J114" s="82">
        <f t="shared" si="42"/>
        <v>258569.37000000002</v>
      </c>
      <c r="K114" s="91">
        <f t="shared" si="25"/>
        <v>1.3116878369471912</v>
      </c>
      <c r="L114" s="91">
        <f t="shared" si="26"/>
        <v>0.82454531032135092</v>
      </c>
    </row>
    <row r="115" spans="2:12" ht="25.5" x14ac:dyDescent="0.25">
      <c r="B115" s="43"/>
      <c r="C115" s="42">
        <v>41</v>
      </c>
      <c r="D115" s="42"/>
      <c r="E115" s="42"/>
      <c r="F115" s="92" t="s">
        <v>7</v>
      </c>
      <c r="G115" s="46">
        <f>G116</f>
        <v>6700.7764284292252</v>
      </c>
      <c r="H115" s="46">
        <f t="shared" ref="H115:J116" si="43">H116</f>
        <v>6636.14</v>
      </c>
      <c r="I115" s="108">
        <f t="shared" si="43"/>
        <v>6636</v>
      </c>
      <c r="J115" s="58">
        <f t="shared" si="43"/>
        <v>5049.41</v>
      </c>
      <c r="K115" s="72">
        <f t="shared" si="25"/>
        <v>0.75355595787034291</v>
      </c>
      <c r="L115" s="72">
        <f t="shared" si="26"/>
        <v>0.76091169379144064</v>
      </c>
    </row>
    <row r="116" spans="2:12" x14ac:dyDescent="0.25">
      <c r="B116" s="43"/>
      <c r="C116" s="43"/>
      <c r="D116" s="6">
        <v>412</v>
      </c>
      <c r="E116" s="6"/>
      <c r="F116" s="95" t="s">
        <v>158</v>
      </c>
      <c r="G116" s="47">
        <f>G117</f>
        <v>6700.7764284292252</v>
      </c>
      <c r="H116" s="47">
        <f t="shared" si="43"/>
        <v>6636.14</v>
      </c>
      <c r="I116" s="109">
        <f t="shared" si="43"/>
        <v>6636</v>
      </c>
      <c r="J116" s="66">
        <f t="shared" si="43"/>
        <v>5049.41</v>
      </c>
      <c r="K116" s="73">
        <f t="shared" si="25"/>
        <v>0.75355595787034291</v>
      </c>
      <c r="L116" s="73">
        <f t="shared" si="26"/>
        <v>0.76091169379144064</v>
      </c>
    </row>
    <row r="117" spans="2:12" s="78" customFormat="1" x14ac:dyDescent="0.25">
      <c r="B117" s="43"/>
      <c r="C117" s="43"/>
      <c r="D117" s="6"/>
      <c r="E117" s="5">
        <v>4123</v>
      </c>
      <c r="F117" s="106" t="s">
        <v>121</v>
      </c>
      <c r="G117" s="113">
        <v>6700.7764284292252</v>
      </c>
      <c r="H117" s="113">
        <v>6636.14</v>
      </c>
      <c r="I117" s="113">
        <v>6636</v>
      </c>
      <c r="J117" s="113">
        <v>5049.41</v>
      </c>
      <c r="K117" s="105">
        <f t="shared" si="25"/>
        <v>0.75355595787034291</v>
      </c>
      <c r="L117" s="105">
        <f t="shared" si="26"/>
        <v>0.76091169379144064</v>
      </c>
    </row>
    <row r="118" spans="2:12" s="78" customFormat="1" ht="25.5" x14ac:dyDescent="0.25">
      <c r="B118" s="43"/>
      <c r="C118" s="42">
        <v>42</v>
      </c>
      <c r="D118" s="22"/>
      <c r="E118" s="22"/>
      <c r="F118" s="102" t="s">
        <v>159</v>
      </c>
      <c r="G118" s="46">
        <f>G119+G121+G129+G131</f>
        <v>190426.43838343615</v>
      </c>
      <c r="H118" s="46">
        <f t="shared" ref="H118:J118" si="44">H119+H121+H129+H131</f>
        <v>75647.48</v>
      </c>
      <c r="I118" s="108">
        <f t="shared" si="44"/>
        <v>190350</v>
      </c>
      <c r="J118" s="58">
        <f t="shared" si="44"/>
        <v>139294.96000000002</v>
      </c>
      <c r="K118" s="72">
        <f t="shared" si="25"/>
        <v>0.73148960397778628</v>
      </c>
      <c r="L118" s="72">
        <f t="shared" si="26"/>
        <v>0.73178334646703447</v>
      </c>
    </row>
    <row r="119" spans="2:12" s="78" customFormat="1" x14ac:dyDescent="0.25">
      <c r="B119" s="43"/>
      <c r="C119" s="43"/>
      <c r="D119" s="6">
        <v>421</v>
      </c>
      <c r="E119" s="6"/>
      <c r="F119" s="51" t="s">
        <v>122</v>
      </c>
      <c r="G119" s="47">
        <f>G120</f>
        <v>0</v>
      </c>
      <c r="H119" s="47">
        <f t="shared" ref="H119:J119" si="45">H120</f>
        <v>0</v>
      </c>
      <c r="I119" s="109">
        <f t="shared" si="45"/>
        <v>3750</v>
      </c>
      <c r="J119" s="66">
        <f t="shared" si="45"/>
        <v>3750</v>
      </c>
      <c r="K119" s="73"/>
      <c r="L119" s="73">
        <f t="shared" si="26"/>
        <v>1</v>
      </c>
    </row>
    <row r="120" spans="2:12" s="78" customFormat="1" x14ac:dyDescent="0.25">
      <c r="B120" s="43"/>
      <c r="C120" s="43"/>
      <c r="D120" s="6"/>
      <c r="E120" s="103">
        <v>4214</v>
      </c>
      <c r="F120" s="106" t="s">
        <v>123</v>
      </c>
      <c r="G120" s="113">
        <v>0</v>
      </c>
      <c r="H120" s="113">
        <v>0</v>
      </c>
      <c r="I120" s="113">
        <v>3750</v>
      </c>
      <c r="J120" s="113">
        <v>3750</v>
      </c>
      <c r="K120" s="105"/>
      <c r="L120" s="105">
        <f t="shared" si="26"/>
        <v>1</v>
      </c>
    </row>
    <row r="121" spans="2:12" s="78" customFormat="1" x14ac:dyDescent="0.25">
      <c r="B121" s="43"/>
      <c r="C121" s="43"/>
      <c r="D121" s="6">
        <v>422</v>
      </c>
      <c r="E121" s="6"/>
      <c r="F121" s="51" t="s">
        <v>124</v>
      </c>
      <c r="G121" s="47">
        <f>G122+G123+G124+G125+G126+G127+G128</f>
        <v>183765.34607472291</v>
      </c>
      <c r="H121" s="47">
        <f t="shared" ref="H121:J121" si="46">H122+H123+H124+H125+H126+H127+H128</f>
        <v>68347.73</v>
      </c>
      <c r="I121" s="109">
        <f t="shared" si="46"/>
        <v>138500</v>
      </c>
      <c r="J121" s="66">
        <f t="shared" si="46"/>
        <v>127076.21</v>
      </c>
      <c r="K121" s="73">
        <f t="shared" si="25"/>
        <v>0.69151345840977063</v>
      </c>
      <c r="L121" s="73">
        <f t="shared" si="26"/>
        <v>0.91751776173285204</v>
      </c>
    </row>
    <row r="122" spans="2:12" s="78" customFormat="1" x14ac:dyDescent="0.25">
      <c r="B122" s="43"/>
      <c r="C122" s="43"/>
      <c r="D122" s="6"/>
      <c r="E122" s="103">
        <v>4221</v>
      </c>
      <c r="F122" s="106" t="s">
        <v>125</v>
      </c>
      <c r="G122" s="113">
        <v>49604.61875373283</v>
      </c>
      <c r="H122" s="113">
        <v>37821.49</v>
      </c>
      <c r="I122" s="113">
        <v>47000</v>
      </c>
      <c r="J122" s="113">
        <v>41966.58</v>
      </c>
      <c r="K122" s="105">
        <f t="shared" si="25"/>
        <v>0.84602162166284056</v>
      </c>
      <c r="L122" s="105">
        <f t="shared" si="26"/>
        <v>0.89290595744680856</v>
      </c>
    </row>
    <row r="123" spans="2:12" s="78" customFormat="1" x14ac:dyDescent="0.25">
      <c r="B123" s="43"/>
      <c r="C123" s="43"/>
      <c r="D123" s="6"/>
      <c r="E123" s="103">
        <v>4222</v>
      </c>
      <c r="F123" s="106" t="s">
        <v>126</v>
      </c>
      <c r="G123" s="113">
        <v>742.84955869666203</v>
      </c>
      <c r="H123" s="113">
        <v>663.61</v>
      </c>
      <c r="I123" s="113">
        <v>10000</v>
      </c>
      <c r="J123" s="113">
        <v>7131.98</v>
      </c>
      <c r="K123" s="105">
        <f t="shared" ref="K123:K147" si="47">J123/G123</f>
        <v>9.6008403269608706</v>
      </c>
      <c r="L123" s="105">
        <f t="shared" ref="L123:L147" si="48">J123/I123</f>
        <v>0.713198</v>
      </c>
    </row>
    <row r="124" spans="2:12" s="78" customFormat="1" x14ac:dyDescent="0.25">
      <c r="B124" s="43"/>
      <c r="C124" s="43"/>
      <c r="D124" s="6"/>
      <c r="E124" s="103">
        <v>4223</v>
      </c>
      <c r="F124" s="106" t="s">
        <v>127</v>
      </c>
      <c r="G124" s="113">
        <v>83702.966354768068</v>
      </c>
      <c r="H124" s="113">
        <v>13272.28</v>
      </c>
      <c r="I124" s="113">
        <v>31500</v>
      </c>
      <c r="J124" s="113">
        <v>28244.35</v>
      </c>
      <c r="K124" s="105">
        <f t="shared" si="47"/>
        <v>0.33743547248121014</v>
      </c>
      <c r="L124" s="105">
        <f t="shared" si="48"/>
        <v>0.89664603174603175</v>
      </c>
    </row>
    <row r="125" spans="2:12" s="78" customFormat="1" x14ac:dyDescent="0.25">
      <c r="B125" s="43"/>
      <c r="C125" s="43"/>
      <c r="D125" s="6"/>
      <c r="E125" s="103">
        <v>4224</v>
      </c>
      <c r="F125" s="106" t="s">
        <v>128</v>
      </c>
      <c r="G125" s="113">
        <v>42157.541973588159</v>
      </c>
      <c r="H125" s="113">
        <v>13272.28</v>
      </c>
      <c r="I125" s="113">
        <v>0</v>
      </c>
      <c r="J125" s="113">
        <v>0</v>
      </c>
      <c r="K125" s="105">
        <f t="shared" si="47"/>
        <v>0</v>
      </c>
      <c r="L125" s="105"/>
    </row>
    <row r="126" spans="2:12" s="78" customFormat="1" x14ac:dyDescent="0.25">
      <c r="B126" s="43"/>
      <c r="C126" s="43"/>
      <c r="D126" s="6"/>
      <c r="E126" s="103">
        <v>4225</v>
      </c>
      <c r="F126" s="106" t="s">
        <v>129</v>
      </c>
      <c r="G126" s="113">
        <v>0</v>
      </c>
      <c r="H126" s="113">
        <v>0</v>
      </c>
      <c r="I126" s="113">
        <v>0</v>
      </c>
      <c r="J126" s="113">
        <v>0</v>
      </c>
      <c r="K126" s="105"/>
      <c r="L126" s="105"/>
    </row>
    <row r="127" spans="2:12" s="78" customFormat="1" x14ac:dyDescent="0.25">
      <c r="B127" s="43"/>
      <c r="C127" s="43"/>
      <c r="D127" s="6"/>
      <c r="E127" s="103">
        <v>4226</v>
      </c>
      <c r="F127" s="106" t="s">
        <v>130</v>
      </c>
      <c r="G127" s="113">
        <v>0</v>
      </c>
      <c r="H127" s="113">
        <v>0</v>
      </c>
      <c r="I127" s="113">
        <v>0</v>
      </c>
      <c r="J127" s="113">
        <v>0</v>
      </c>
      <c r="K127" s="105"/>
      <c r="L127" s="105"/>
    </row>
    <row r="128" spans="2:12" s="78" customFormat="1" x14ac:dyDescent="0.25">
      <c r="B128" s="43"/>
      <c r="C128" s="43"/>
      <c r="D128" s="6"/>
      <c r="E128" s="103">
        <v>4227</v>
      </c>
      <c r="F128" s="106" t="s">
        <v>131</v>
      </c>
      <c r="G128" s="113">
        <v>7557.3694339372214</v>
      </c>
      <c r="H128" s="113">
        <v>3318.07</v>
      </c>
      <c r="I128" s="113">
        <v>50000</v>
      </c>
      <c r="J128" s="113">
        <v>49733.3</v>
      </c>
      <c r="K128" s="105">
        <f t="shared" si="47"/>
        <v>6.5807686702024917</v>
      </c>
      <c r="L128" s="105">
        <f t="shared" si="48"/>
        <v>0.99466600000000005</v>
      </c>
    </row>
    <row r="129" spans="2:12" s="78" customFormat="1" x14ac:dyDescent="0.25">
      <c r="B129" s="43"/>
      <c r="C129" s="43"/>
      <c r="D129" s="6">
        <v>423</v>
      </c>
      <c r="E129" s="6"/>
      <c r="F129" s="51" t="s">
        <v>132</v>
      </c>
      <c r="G129" s="47">
        <f>G130</f>
        <v>1327.22808414626</v>
      </c>
      <c r="H129" s="47">
        <f t="shared" ref="H129:J129" si="49">H130</f>
        <v>0</v>
      </c>
      <c r="I129" s="109">
        <f t="shared" si="49"/>
        <v>100</v>
      </c>
      <c r="J129" s="66">
        <f t="shared" si="49"/>
        <v>100</v>
      </c>
      <c r="K129" s="73">
        <f t="shared" si="47"/>
        <v>7.5345000000000023E-2</v>
      </c>
      <c r="L129" s="73">
        <f t="shared" si="48"/>
        <v>1</v>
      </c>
    </row>
    <row r="130" spans="2:12" s="78" customFormat="1" x14ac:dyDescent="0.25">
      <c r="B130" s="43"/>
      <c r="C130" s="43"/>
      <c r="D130" s="6"/>
      <c r="E130" s="103">
        <v>4231</v>
      </c>
      <c r="F130" s="106" t="s">
        <v>133</v>
      </c>
      <c r="G130" s="113">
        <v>1327.22808414626</v>
      </c>
      <c r="H130" s="113">
        <v>0</v>
      </c>
      <c r="I130" s="113">
        <v>100</v>
      </c>
      <c r="J130" s="113">
        <v>100</v>
      </c>
      <c r="K130" s="105">
        <f t="shared" si="47"/>
        <v>7.5345000000000023E-2</v>
      </c>
      <c r="L130" s="105">
        <f t="shared" si="48"/>
        <v>1</v>
      </c>
    </row>
    <row r="131" spans="2:12" s="78" customFormat="1" x14ac:dyDescent="0.25">
      <c r="B131" s="43"/>
      <c r="C131" s="43"/>
      <c r="D131" s="6">
        <v>426</v>
      </c>
      <c r="E131" s="6"/>
      <c r="F131" s="51" t="s">
        <v>134</v>
      </c>
      <c r="G131" s="47">
        <f>G132+G133+G134</f>
        <v>5333.8642245669917</v>
      </c>
      <c r="H131" s="47">
        <f t="shared" ref="H131:J131" si="50">H132+H133+H134</f>
        <v>7299.75</v>
      </c>
      <c r="I131" s="109">
        <f t="shared" si="50"/>
        <v>48000</v>
      </c>
      <c r="J131" s="66">
        <f t="shared" si="50"/>
        <v>8368.75</v>
      </c>
      <c r="K131" s="73">
        <f t="shared" si="47"/>
        <v>1.5689844449835773</v>
      </c>
      <c r="L131" s="73">
        <f t="shared" si="48"/>
        <v>0.17434895833333333</v>
      </c>
    </row>
    <row r="132" spans="2:12" s="78" customFormat="1" x14ac:dyDescent="0.25">
      <c r="B132" s="43"/>
      <c r="C132" s="43"/>
      <c r="D132" s="6"/>
      <c r="E132" s="103">
        <v>4261</v>
      </c>
      <c r="F132" s="106" t="s">
        <v>135</v>
      </c>
      <c r="G132" s="113">
        <v>0</v>
      </c>
      <c r="H132" s="113">
        <v>0</v>
      </c>
      <c r="I132" s="113">
        <v>0</v>
      </c>
      <c r="J132" s="113">
        <v>0</v>
      </c>
      <c r="K132" s="105"/>
      <c r="L132" s="105"/>
    </row>
    <row r="133" spans="2:12" s="78" customFormat="1" x14ac:dyDescent="0.25">
      <c r="B133" s="43"/>
      <c r="C133" s="43"/>
      <c r="D133" s="6"/>
      <c r="E133" s="103">
        <v>4262</v>
      </c>
      <c r="F133" s="106" t="s">
        <v>136</v>
      </c>
      <c r="G133" s="113">
        <v>5333.8642245669917</v>
      </c>
      <c r="H133" s="113">
        <v>7299.75</v>
      </c>
      <c r="I133" s="113">
        <v>15000</v>
      </c>
      <c r="J133" s="113">
        <v>0</v>
      </c>
      <c r="K133" s="105">
        <f t="shared" si="47"/>
        <v>0</v>
      </c>
      <c r="L133" s="105">
        <f t="shared" si="48"/>
        <v>0</v>
      </c>
    </row>
    <row r="134" spans="2:12" s="78" customFormat="1" x14ac:dyDescent="0.25">
      <c r="B134" s="43"/>
      <c r="C134" s="43"/>
      <c r="D134" s="6"/>
      <c r="E134" s="103">
        <v>4264</v>
      </c>
      <c r="F134" s="106" t="s">
        <v>137</v>
      </c>
      <c r="G134" s="113">
        <v>0</v>
      </c>
      <c r="H134" s="113">
        <v>0</v>
      </c>
      <c r="I134" s="113">
        <v>33000</v>
      </c>
      <c r="J134" s="113">
        <v>8368.75</v>
      </c>
      <c r="K134" s="105"/>
      <c r="L134" s="105">
        <f t="shared" si="48"/>
        <v>0.25359848484848485</v>
      </c>
    </row>
    <row r="135" spans="2:12" s="78" customFormat="1" ht="26.25" x14ac:dyDescent="0.25">
      <c r="B135" s="43"/>
      <c r="C135" s="42">
        <v>45</v>
      </c>
      <c r="D135" s="22"/>
      <c r="E135" s="22"/>
      <c r="F135" s="57" t="s">
        <v>138</v>
      </c>
      <c r="G135" s="46">
        <f>G136+G138+G140</f>
        <v>0</v>
      </c>
      <c r="H135" s="46">
        <f t="shared" ref="H135:J135" si="51">H136+H138+H140</f>
        <v>48383.57</v>
      </c>
      <c r="I135" s="108">
        <f t="shared" si="51"/>
        <v>116604.25</v>
      </c>
      <c r="J135" s="58">
        <f t="shared" si="51"/>
        <v>114225</v>
      </c>
      <c r="K135" s="72"/>
      <c r="L135" s="72">
        <f t="shared" si="48"/>
        <v>0.97959551217043972</v>
      </c>
    </row>
    <row r="136" spans="2:12" s="78" customFormat="1" x14ac:dyDescent="0.25">
      <c r="B136" s="43"/>
      <c r="C136" s="43"/>
      <c r="D136" s="6">
        <v>451</v>
      </c>
      <c r="E136" s="6"/>
      <c r="F136" s="95" t="s">
        <v>139</v>
      </c>
      <c r="G136" s="47">
        <f>G137</f>
        <v>0</v>
      </c>
      <c r="H136" s="47">
        <f t="shared" ref="H136:J136" si="52">H137</f>
        <v>48383.57</v>
      </c>
      <c r="I136" s="109">
        <f t="shared" si="52"/>
        <v>116604.25</v>
      </c>
      <c r="J136" s="66">
        <f t="shared" si="52"/>
        <v>114225</v>
      </c>
      <c r="K136" s="73"/>
      <c r="L136" s="73">
        <f t="shared" si="48"/>
        <v>0.97959551217043972</v>
      </c>
    </row>
    <row r="137" spans="2:12" s="78" customFormat="1" x14ac:dyDescent="0.25">
      <c r="B137" s="43"/>
      <c r="C137" s="43"/>
      <c r="D137" s="6"/>
      <c r="E137" s="103">
        <v>4511</v>
      </c>
      <c r="F137" s="106" t="s">
        <v>139</v>
      </c>
      <c r="G137" s="113">
        <v>0</v>
      </c>
      <c r="H137" s="113">
        <v>48383.57</v>
      </c>
      <c r="I137" s="113">
        <v>116604.25</v>
      </c>
      <c r="J137" s="113">
        <v>114225</v>
      </c>
      <c r="K137" s="105"/>
      <c r="L137" s="105">
        <f t="shared" si="48"/>
        <v>0.97959551217043972</v>
      </c>
    </row>
    <row r="138" spans="2:12" s="78" customFormat="1" x14ac:dyDescent="0.25">
      <c r="B138" s="43"/>
      <c r="C138" s="43"/>
      <c r="D138" s="6">
        <v>452</v>
      </c>
      <c r="E138" s="6"/>
      <c r="F138" s="95" t="s">
        <v>140</v>
      </c>
      <c r="G138" s="47">
        <f>G139</f>
        <v>0</v>
      </c>
      <c r="H138" s="47">
        <f t="shared" ref="H138:J138" si="53">H139</f>
        <v>0</v>
      </c>
      <c r="I138" s="109">
        <f t="shared" si="53"/>
        <v>0</v>
      </c>
      <c r="J138" s="66">
        <f t="shared" si="53"/>
        <v>0</v>
      </c>
      <c r="K138" s="73"/>
      <c r="L138" s="73"/>
    </row>
    <row r="139" spans="2:12" s="78" customFormat="1" x14ac:dyDescent="0.25">
      <c r="B139" s="43"/>
      <c r="C139" s="43"/>
      <c r="D139" s="6"/>
      <c r="E139" s="103">
        <v>4521</v>
      </c>
      <c r="F139" s="106" t="s">
        <v>140</v>
      </c>
      <c r="G139" s="44">
        <v>0</v>
      </c>
      <c r="H139" s="44">
        <v>0</v>
      </c>
      <c r="I139" s="110">
        <v>0</v>
      </c>
      <c r="J139" s="85">
        <v>0</v>
      </c>
      <c r="K139" s="105"/>
      <c r="L139" s="105"/>
    </row>
    <row r="140" spans="2:12" s="78" customFormat="1" x14ac:dyDescent="0.25">
      <c r="B140" s="43"/>
      <c r="C140" s="43"/>
      <c r="D140" s="6">
        <v>454</v>
      </c>
      <c r="E140" s="6"/>
      <c r="F140" s="95" t="s">
        <v>160</v>
      </c>
      <c r="G140" s="47">
        <f>G141</f>
        <v>0</v>
      </c>
      <c r="H140" s="47">
        <f t="shared" ref="H140:J140" si="54">H141</f>
        <v>0</v>
      </c>
      <c r="I140" s="109">
        <f t="shared" si="54"/>
        <v>0</v>
      </c>
      <c r="J140" s="66">
        <f t="shared" si="54"/>
        <v>0</v>
      </c>
      <c r="K140" s="73"/>
      <c r="L140" s="73"/>
    </row>
    <row r="141" spans="2:12" s="78" customFormat="1" x14ac:dyDescent="0.25">
      <c r="B141" s="43"/>
      <c r="C141" s="43"/>
      <c r="D141" s="6"/>
      <c r="E141" s="103">
        <v>4541</v>
      </c>
      <c r="F141" s="106" t="s">
        <v>141</v>
      </c>
      <c r="G141" s="44">
        <v>0</v>
      </c>
      <c r="H141" s="44">
        <v>0</v>
      </c>
      <c r="I141" s="110">
        <v>0</v>
      </c>
      <c r="J141" s="85">
        <v>0</v>
      </c>
      <c r="K141" s="105"/>
      <c r="L141" s="105"/>
    </row>
    <row r="142" spans="2:12" s="79" customFormat="1" x14ac:dyDescent="0.25">
      <c r="B142" s="4">
        <v>5</v>
      </c>
      <c r="C142" s="4"/>
      <c r="D142" s="16"/>
      <c r="E142" s="100"/>
      <c r="F142" s="101" t="s">
        <v>11</v>
      </c>
      <c r="G142" s="48">
        <f>G143</f>
        <v>248477.6693874842</v>
      </c>
      <c r="H142" s="48">
        <f t="shared" ref="H142:J142" si="55">H143</f>
        <v>259008.02999999997</v>
      </c>
      <c r="I142" s="111">
        <f t="shared" si="55"/>
        <v>238416.96000000002</v>
      </c>
      <c r="J142" s="82">
        <f t="shared" si="55"/>
        <v>235957.56</v>
      </c>
      <c r="K142" s="91">
        <f t="shared" si="47"/>
        <v>0.94961273816537639</v>
      </c>
      <c r="L142" s="91">
        <f t="shared" si="48"/>
        <v>0.98968445868951593</v>
      </c>
    </row>
    <row r="143" spans="2:12" s="79" customFormat="1" ht="25.5" x14ac:dyDescent="0.25">
      <c r="B143" s="43"/>
      <c r="C143" s="42">
        <v>54</v>
      </c>
      <c r="D143" s="22"/>
      <c r="E143" s="55"/>
      <c r="F143" s="102" t="s">
        <v>16</v>
      </c>
      <c r="G143" s="46">
        <f>G144+G146</f>
        <v>248477.6693874842</v>
      </c>
      <c r="H143" s="46">
        <f t="shared" ref="H143:J143" si="56">H144+H146</f>
        <v>259008.02999999997</v>
      </c>
      <c r="I143" s="108">
        <f t="shared" si="56"/>
        <v>238416.96000000002</v>
      </c>
      <c r="J143" s="58">
        <f t="shared" si="56"/>
        <v>235957.56</v>
      </c>
      <c r="K143" s="72">
        <f t="shared" si="47"/>
        <v>0.94961273816537639</v>
      </c>
      <c r="L143" s="72">
        <f t="shared" si="48"/>
        <v>0.98968445868951593</v>
      </c>
    </row>
    <row r="144" spans="2:12" s="79" customFormat="1" ht="38.25" x14ac:dyDescent="0.25">
      <c r="B144" s="43"/>
      <c r="C144" s="43"/>
      <c r="D144" s="6">
        <v>542</v>
      </c>
      <c r="E144" s="50"/>
      <c r="F144" s="95" t="s">
        <v>161</v>
      </c>
      <c r="G144" s="47">
        <f>G145</f>
        <v>131960.44860309243</v>
      </c>
      <c r="H144" s="47">
        <f t="shared" ref="H144:J144" si="57">H145</f>
        <v>132921.35999999999</v>
      </c>
      <c r="I144" s="109">
        <f t="shared" si="57"/>
        <v>132921.32</v>
      </c>
      <c r="J144" s="66">
        <f t="shared" si="57"/>
        <v>130461.92</v>
      </c>
      <c r="K144" s="73">
        <f t="shared" si="47"/>
        <v>0.98864410799633096</v>
      </c>
      <c r="L144" s="73">
        <f t="shared" si="48"/>
        <v>0.98149732488362285</v>
      </c>
    </row>
    <row r="145" spans="2:12" s="79" customFormat="1" ht="15" customHeight="1" x14ac:dyDescent="0.25">
      <c r="B145" s="43"/>
      <c r="C145" s="43"/>
      <c r="D145" s="6"/>
      <c r="E145" s="103">
        <v>5422</v>
      </c>
      <c r="F145" s="106" t="s">
        <v>142</v>
      </c>
      <c r="G145" s="113">
        <v>131960.44860309243</v>
      </c>
      <c r="H145" s="113">
        <v>132921.35999999999</v>
      </c>
      <c r="I145" s="113">
        <v>132921.32</v>
      </c>
      <c r="J145" s="113">
        <v>130461.92</v>
      </c>
      <c r="K145" s="105">
        <f t="shared" si="47"/>
        <v>0.98864410799633096</v>
      </c>
      <c r="L145" s="105">
        <f t="shared" si="48"/>
        <v>0.98149732488362285</v>
      </c>
    </row>
    <row r="146" spans="2:12" s="79" customFormat="1" ht="38.25" x14ac:dyDescent="0.25">
      <c r="B146" s="43"/>
      <c r="C146" s="43"/>
      <c r="D146" s="6">
        <v>544</v>
      </c>
      <c r="E146" s="50"/>
      <c r="F146" s="95" t="s">
        <v>162</v>
      </c>
      <c r="G146" s="47">
        <f>G147</f>
        <v>116517.22078439179</v>
      </c>
      <c r="H146" s="47">
        <f t="shared" ref="H146:J146" si="58">H147</f>
        <v>126086.67</v>
      </c>
      <c r="I146" s="109">
        <f t="shared" si="58"/>
        <v>105495.64</v>
      </c>
      <c r="J146" s="66">
        <f t="shared" si="58"/>
        <v>105495.64</v>
      </c>
      <c r="K146" s="73">
        <f t="shared" si="47"/>
        <v>0.90540813872666459</v>
      </c>
      <c r="L146" s="73">
        <f t="shared" si="48"/>
        <v>1</v>
      </c>
    </row>
    <row r="147" spans="2:12" s="79" customFormat="1" ht="26.25" x14ac:dyDescent="0.25">
      <c r="B147" s="43"/>
      <c r="C147" s="43"/>
      <c r="D147" s="6"/>
      <c r="E147" s="103">
        <v>5443</v>
      </c>
      <c r="F147" s="106" t="s">
        <v>143</v>
      </c>
      <c r="G147" s="113">
        <v>116517.22078439179</v>
      </c>
      <c r="H147" s="113">
        <v>126086.67</v>
      </c>
      <c r="I147" s="113">
        <v>105495.64</v>
      </c>
      <c r="J147" s="113">
        <v>105495.64</v>
      </c>
      <c r="K147" s="105">
        <f t="shared" si="47"/>
        <v>0.90540813872666459</v>
      </c>
      <c r="L147" s="105">
        <f t="shared" si="48"/>
        <v>1</v>
      </c>
    </row>
  </sheetData>
  <protectedRanges>
    <protectedRange sqref="H53:J54" name="Range1"/>
  </protectedRanges>
  <mergeCells count="7">
    <mergeCell ref="B8:F8"/>
    <mergeCell ref="B9:F9"/>
    <mergeCell ref="B57:F57"/>
    <mergeCell ref="B58:F58"/>
    <mergeCell ref="B2:L2"/>
    <mergeCell ref="B4:L4"/>
    <mergeCell ref="B6:L6"/>
  </mergeCells>
  <pageMargins left="0.25" right="0.25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workbookViewId="0">
      <selection activeCell="K16" sqref="K1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3"/>
      <c r="C1" s="13"/>
      <c r="D1" s="13"/>
      <c r="E1" s="13"/>
      <c r="F1" s="3"/>
      <c r="G1" s="3"/>
      <c r="H1" s="3"/>
    </row>
    <row r="2" spans="2:8" ht="15.75" customHeight="1" x14ac:dyDescent="0.25">
      <c r="B2" s="236" t="s">
        <v>34</v>
      </c>
      <c r="C2" s="236"/>
      <c r="D2" s="236"/>
      <c r="E2" s="236"/>
      <c r="F2" s="236"/>
      <c r="G2" s="236"/>
      <c r="H2" s="236"/>
    </row>
    <row r="3" spans="2:8" ht="18" x14ac:dyDescent="0.25">
      <c r="B3" s="13"/>
      <c r="C3" s="13"/>
      <c r="D3" s="13"/>
      <c r="E3" s="13"/>
      <c r="F3" s="3"/>
      <c r="G3" s="3"/>
      <c r="H3" s="3"/>
    </row>
    <row r="4" spans="2:8" ht="25.5" x14ac:dyDescent="0.25">
      <c r="B4" s="27" t="s">
        <v>8</v>
      </c>
      <c r="C4" s="27" t="s">
        <v>75</v>
      </c>
      <c r="D4" s="27" t="s">
        <v>40</v>
      </c>
      <c r="E4" s="27" t="s">
        <v>38</v>
      </c>
      <c r="F4" s="27" t="s">
        <v>76</v>
      </c>
      <c r="G4" s="27" t="s">
        <v>17</v>
      </c>
      <c r="H4" s="27" t="s">
        <v>39</v>
      </c>
    </row>
    <row r="5" spans="2:8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19</v>
      </c>
      <c r="H5" s="27" t="s">
        <v>20</v>
      </c>
    </row>
    <row r="6" spans="2:8" x14ac:dyDescent="0.25">
      <c r="B6" s="4" t="s">
        <v>21</v>
      </c>
      <c r="C6" s="63">
        <f>C7+C11+C13+C15+C20+C22+C24</f>
        <v>7878840.1200000001</v>
      </c>
      <c r="D6" s="63">
        <f t="shared" ref="D6" si="0">D7+D11+D13+D15+D20+D22+D24</f>
        <v>8857519.2799999993</v>
      </c>
      <c r="E6" s="114">
        <f>E7+E11+E13+E15+E20+E22+E24</f>
        <v>10542405.449999997</v>
      </c>
      <c r="F6" s="62">
        <f>F7+F11+F13+F15+F20+F22+F24</f>
        <v>8793003.2299999986</v>
      </c>
      <c r="G6" s="65">
        <f>F6/C6</f>
        <v>1.1160276253962111</v>
      </c>
      <c r="H6" s="65">
        <f>F6/E6</f>
        <v>0.83406043067713742</v>
      </c>
    </row>
    <row r="7" spans="2:8" x14ac:dyDescent="0.25">
      <c r="B7" s="119" t="s">
        <v>33</v>
      </c>
      <c r="C7" s="132">
        <f>C8+C9+C10</f>
        <v>6353152.1699999999</v>
      </c>
      <c r="D7" s="132">
        <f t="shared" ref="D7:F7" si="1">D8+D9+D10</f>
        <v>7957943.9899999993</v>
      </c>
      <c r="E7" s="132">
        <f t="shared" si="1"/>
        <v>8952634.629999999</v>
      </c>
      <c r="F7" s="89">
        <f t="shared" si="1"/>
        <v>7527135.7599999998</v>
      </c>
      <c r="G7" s="70">
        <f t="shared" ref="G7:G48" si="2">F7/C7</f>
        <v>1.1847875760860298</v>
      </c>
      <c r="H7" s="70">
        <f t="shared" ref="H7:H48" si="3">F7/E7</f>
        <v>0.84077325514623402</v>
      </c>
    </row>
    <row r="8" spans="2:8" x14ac:dyDescent="0.25">
      <c r="B8" s="117" t="s">
        <v>163</v>
      </c>
      <c r="C8" s="47">
        <v>6053532.6799999997</v>
      </c>
      <c r="D8" s="47">
        <v>7665953.8099999996</v>
      </c>
      <c r="E8" s="47">
        <v>8660644.4499999993</v>
      </c>
      <c r="F8" s="88">
        <v>7235555.8300000001</v>
      </c>
      <c r="G8" s="69">
        <f t="shared" si="2"/>
        <v>1.1952617112162018</v>
      </c>
      <c r="H8" s="69">
        <f t="shared" si="3"/>
        <v>0.83545235828264497</v>
      </c>
    </row>
    <row r="9" spans="2:8" x14ac:dyDescent="0.25">
      <c r="B9" s="117" t="s">
        <v>164</v>
      </c>
      <c r="C9" s="47">
        <v>299619.49</v>
      </c>
      <c r="D9" s="47">
        <v>291990.18</v>
      </c>
      <c r="E9" s="47">
        <v>291990.18</v>
      </c>
      <c r="F9" s="88">
        <v>291579.93</v>
      </c>
      <c r="G9" s="69">
        <f t="shared" si="2"/>
        <v>0.97316743313327181</v>
      </c>
      <c r="H9" s="69">
        <f t="shared" si="3"/>
        <v>0.99859498699579552</v>
      </c>
    </row>
    <row r="10" spans="2:8" x14ac:dyDescent="0.25">
      <c r="B10" s="117" t="s">
        <v>165</v>
      </c>
      <c r="C10" s="47">
        <v>0</v>
      </c>
      <c r="D10" s="47">
        <v>0</v>
      </c>
      <c r="E10" s="47">
        <v>0</v>
      </c>
      <c r="F10" s="88">
        <v>0</v>
      </c>
      <c r="G10" s="69"/>
      <c r="H10" s="69"/>
    </row>
    <row r="11" spans="2:8" x14ac:dyDescent="0.25">
      <c r="B11" s="121" t="s">
        <v>32</v>
      </c>
      <c r="C11" s="132">
        <f>C12</f>
        <v>195194.23999999999</v>
      </c>
      <c r="D11" s="132">
        <f t="shared" ref="D11:F11" si="4">D12</f>
        <v>279388.15000000002</v>
      </c>
      <c r="E11" s="133">
        <f t="shared" si="4"/>
        <v>305195.69</v>
      </c>
      <c r="F11" s="89">
        <f t="shared" si="4"/>
        <v>326998.67</v>
      </c>
      <c r="G11" s="70">
        <f t="shared" si="2"/>
        <v>1.6752475380421061</v>
      </c>
      <c r="H11" s="70">
        <f t="shared" si="3"/>
        <v>1.0714393443760624</v>
      </c>
    </row>
    <row r="12" spans="2:8" x14ac:dyDescent="0.25">
      <c r="B12" s="117" t="s">
        <v>166</v>
      </c>
      <c r="C12" s="47">
        <v>195194.23999999999</v>
      </c>
      <c r="D12" s="47">
        <v>279388.15000000002</v>
      </c>
      <c r="E12" s="109">
        <v>305195.69</v>
      </c>
      <c r="F12" s="88">
        <v>326998.67</v>
      </c>
      <c r="G12" s="69">
        <f t="shared" si="2"/>
        <v>1.6752475380421061</v>
      </c>
      <c r="H12" s="69">
        <f t="shared" si="3"/>
        <v>1.0714393443760624</v>
      </c>
    </row>
    <row r="13" spans="2:8" x14ac:dyDescent="0.25">
      <c r="B13" s="116" t="s">
        <v>167</v>
      </c>
      <c r="C13" s="132">
        <f>C14</f>
        <v>43883.33</v>
      </c>
      <c r="D13" s="132">
        <f t="shared" ref="D13:F13" si="5">D14</f>
        <v>30566.06</v>
      </c>
      <c r="E13" s="133">
        <f t="shared" si="5"/>
        <v>28931.53</v>
      </c>
      <c r="F13" s="89">
        <f t="shared" si="5"/>
        <v>28852.83</v>
      </c>
      <c r="G13" s="70">
        <f t="shared" si="2"/>
        <v>0.65748952962320772</v>
      </c>
      <c r="H13" s="70">
        <f t="shared" si="3"/>
        <v>0.9972797843736575</v>
      </c>
    </row>
    <row r="14" spans="2:8" x14ac:dyDescent="0.25">
      <c r="B14" s="118" t="s">
        <v>168</v>
      </c>
      <c r="C14" s="47">
        <v>43883.33</v>
      </c>
      <c r="D14" s="47">
        <v>30566.06</v>
      </c>
      <c r="E14" s="109">
        <v>28931.53</v>
      </c>
      <c r="F14" s="88">
        <v>28852.83</v>
      </c>
      <c r="G14" s="69">
        <f t="shared" si="2"/>
        <v>0.65748952962320772</v>
      </c>
      <c r="H14" s="69">
        <f t="shared" si="3"/>
        <v>0.9972797843736575</v>
      </c>
    </row>
    <row r="15" spans="2:8" s="80" customFormat="1" x14ac:dyDescent="0.25">
      <c r="B15" s="120" t="s">
        <v>169</v>
      </c>
      <c r="C15" s="132">
        <f>C16+C17+C18+C19</f>
        <v>1049474.55</v>
      </c>
      <c r="D15" s="132">
        <f t="shared" ref="D15:F15" si="6">D16+D17+D18+D19</f>
        <v>464529.83</v>
      </c>
      <c r="E15" s="133">
        <f t="shared" si="6"/>
        <v>1113693.6000000003</v>
      </c>
      <c r="F15" s="89">
        <f t="shared" si="6"/>
        <v>798179.11</v>
      </c>
      <c r="G15" s="70">
        <f t="shared" si="2"/>
        <v>0.76055118249413478</v>
      </c>
      <c r="H15" s="70">
        <f t="shared" si="3"/>
        <v>0.71669542682116494</v>
      </c>
    </row>
    <row r="16" spans="2:8" s="80" customFormat="1" x14ac:dyDescent="0.25">
      <c r="B16" s="124" t="s">
        <v>179</v>
      </c>
      <c r="C16" s="47">
        <v>552793.41</v>
      </c>
      <c r="D16" s="47">
        <v>464529.83</v>
      </c>
      <c r="E16" s="109">
        <v>1077484.0900000001</v>
      </c>
      <c r="F16" s="88">
        <v>761969.6</v>
      </c>
      <c r="G16" s="69">
        <f t="shared" si="2"/>
        <v>1.3783984870586643</v>
      </c>
      <c r="H16" s="69">
        <f t="shared" si="3"/>
        <v>0.70717480385255616</v>
      </c>
    </row>
    <row r="17" spans="2:8" s="80" customFormat="1" x14ac:dyDescent="0.25">
      <c r="B17" s="154" t="s">
        <v>170</v>
      </c>
      <c r="C17" s="47">
        <v>237341.83</v>
      </c>
      <c r="D17" s="47">
        <v>0</v>
      </c>
      <c r="E17" s="109">
        <v>14709.12</v>
      </c>
      <c r="F17" s="88">
        <v>14709.12</v>
      </c>
      <c r="G17" s="69">
        <f t="shared" si="2"/>
        <v>6.1974410494770357E-2</v>
      </c>
      <c r="H17" s="69">
        <f t="shared" si="3"/>
        <v>1</v>
      </c>
    </row>
    <row r="18" spans="2:8" s="80" customFormat="1" x14ac:dyDescent="0.25">
      <c r="B18" s="117" t="s">
        <v>171</v>
      </c>
      <c r="C18" s="47">
        <v>0</v>
      </c>
      <c r="D18" s="47">
        <v>0</v>
      </c>
      <c r="E18" s="109">
        <v>12058.8</v>
      </c>
      <c r="F18" s="88">
        <v>12058.8</v>
      </c>
      <c r="G18" s="69"/>
      <c r="H18" s="69">
        <f t="shared" si="3"/>
        <v>1</v>
      </c>
    </row>
    <row r="19" spans="2:8" s="80" customFormat="1" x14ac:dyDescent="0.25">
      <c r="B19" s="117" t="s">
        <v>172</v>
      </c>
      <c r="C19" s="47">
        <v>259339.31</v>
      </c>
      <c r="D19" s="47">
        <v>0</v>
      </c>
      <c r="E19" s="109">
        <v>9441.59</v>
      </c>
      <c r="F19" s="88">
        <v>9441.59</v>
      </c>
      <c r="G19" s="69">
        <f t="shared" si="2"/>
        <v>3.6406320353054078E-2</v>
      </c>
      <c r="H19" s="69">
        <f t="shared" si="3"/>
        <v>1</v>
      </c>
    </row>
    <row r="20" spans="2:8" s="80" customFormat="1" x14ac:dyDescent="0.25">
      <c r="B20" s="120" t="s">
        <v>173</v>
      </c>
      <c r="C20" s="132">
        <f>C21</f>
        <v>130023.62</v>
      </c>
      <c r="D20" s="132">
        <f t="shared" ref="D20:F20" si="7">D21</f>
        <v>123233.13</v>
      </c>
      <c r="E20" s="133">
        <f t="shared" si="7"/>
        <v>141300</v>
      </c>
      <c r="F20" s="89">
        <f t="shared" si="7"/>
        <v>111218.27</v>
      </c>
      <c r="G20" s="70">
        <f t="shared" si="2"/>
        <v>0.8553697397442096</v>
      </c>
      <c r="H20" s="70">
        <f t="shared" si="3"/>
        <v>0.78710736022646854</v>
      </c>
    </row>
    <row r="21" spans="2:8" s="80" customFormat="1" x14ac:dyDescent="0.25">
      <c r="B21" s="117" t="s">
        <v>174</v>
      </c>
      <c r="C21" s="47">
        <v>130023.62</v>
      </c>
      <c r="D21" s="47">
        <v>123233.13</v>
      </c>
      <c r="E21" s="109">
        <v>141300</v>
      </c>
      <c r="F21" s="88">
        <v>111218.27</v>
      </c>
      <c r="G21" s="69">
        <f t="shared" si="2"/>
        <v>0.8553697397442096</v>
      </c>
      <c r="H21" s="69">
        <f t="shared" si="3"/>
        <v>0.78710736022646854</v>
      </c>
    </row>
    <row r="22" spans="2:8" s="80" customFormat="1" ht="25.5" x14ac:dyDescent="0.25">
      <c r="B22" s="120" t="s">
        <v>175</v>
      </c>
      <c r="C22" s="132">
        <f>C23</f>
        <v>1616.56</v>
      </c>
      <c r="D22" s="132">
        <f t="shared" ref="D22:F22" si="8">D23</f>
        <v>1858.12</v>
      </c>
      <c r="E22" s="133">
        <f t="shared" si="8"/>
        <v>650</v>
      </c>
      <c r="F22" s="89">
        <f t="shared" si="8"/>
        <v>618.59</v>
      </c>
      <c r="G22" s="70">
        <f t="shared" si="2"/>
        <v>0.38265823724451925</v>
      </c>
      <c r="H22" s="70">
        <f t="shared" si="3"/>
        <v>0.95167692307692309</v>
      </c>
    </row>
    <row r="23" spans="2:8" s="80" customFormat="1" x14ac:dyDescent="0.25">
      <c r="B23" s="118" t="s">
        <v>176</v>
      </c>
      <c r="C23" s="47">
        <v>1616.56</v>
      </c>
      <c r="D23" s="47">
        <v>1858.12</v>
      </c>
      <c r="E23" s="109">
        <v>650</v>
      </c>
      <c r="F23" s="88">
        <v>618.59</v>
      </c>
      <c r="G23" s="69">
        <f t="shared" si="2"/>
        <v>0.38265823724451925</v>
      </c>
      <c r="H23" s="69">
        <f t="shared" si="3"/>
        <v>0.95167692307692309</v>
      </c>
    </row>
    <row r="24" spans="2:8" s="80" customFormat="1" ht="25.5" x14ac:dyDescent="0.25">
      <c r="B24" s="120" t="s">
        <v>177</v>
      </c>
      <c r="C24" s="132">
        <f>C25</f>
        <v>105495.65</v>
      </c>
      <c r="D24" s="132">
        <f t="shared" ref="D24:F24" si="9">D25</f>
        <v>0</v>
      </c>
      <c r="E24" s="133">
        <f t="shared" si="9"/>
        <v>0</v>
      </c>
      <c r="F24" s="89">
        <f t="shared" si="9"/>
        <v>0</v>
      </c>
      <c r="G24" s="70">
        <f t="shared" si="2"/>
        <v>0</v>
      </c>
      <c r="H24" s="70"/>
    </row>
    <row r="25" spans="2:8" s="80" customFormat="1" x14ac:dyDescent="0.25">
      <c r="B25" s="118" t="s">
        <v>178</v>
      </c>
      <c r="C25" s="47">
        <v>105495.65</v>
      </c>
      <c r="D25" s="47">
        <v>0</v>
      </c>
      <c r="E25" s="109">
        <v>0</v>
      </c>
      <c r="F25" s="88">
        <v>0</v>
      </c>
      <c r="G25" s="69">
        <f t="shared" si="2"/>
        <v>0</v>
      </c>
      <c r="H25" s="69"/>
    </row>
    <row r="26" spans="2:8" s="122" customFormat="1" x14ac:dyDescent="0.25">
      <c r="B26" s="125"/>
      <c r="C26" s="128"/>
      <c r="D26" s="128"/>
      <c r="E26" s="129"/>
      <c r="F26" s="45"/>
      <c r="G26" s="71"/>
      <c r="H26" s="71"/>
    </row>
    <row r="27" spans="2:8" s="80" customFormat="1" x14ac:dyDescent="0.25">
      <c r="B27" s="127" t="s">
        <v>9</v>
      </c>
      <c r="C27" s="63">
        <f>C28+C32+C34+C36+C41+C43+C45</f>
        <v>8051942.7800000003</v>
      </c>
      <c r="D27" s="63">
        <f t="shared" ref="D27:F27" si="10">D28+D32+D34+D36+D41+D43+D45</f>
        <v>7795736.7999999998</v>
      </c>
      <c r="E27" s="114">
        <f>E28+E32+E34+E36+E41+E43+E45</f>
        <v>9480622.9800000004</v>
      </c>
      <c r="F27" s="62">
        <f t="shared" si="10"/>
        <v>9144401.709999999</v>
      </c>
      <c r="G27" s="71">
        <f t="shared" si="2"/>
        <v>1.1356764398169257</v>
      </c>
      <c r="H27" s="71">
        <f t="shared" si="3"/>
        <v>0.96453595183467555</v>
      </c>
    </row>
    <row r="28" spans="2:8" s="80" customFormat="1" x14ac:dyDescent="0.25">
      <c r="B28" s="126" t="s">
        <v>33</v>
      </c>
      <c r="C28" s="132">
        <f>C29+C30+C31</f>
        <v>6526254.8300000001</v>
      </c>
      <c r="D28" s="132">
        <f t="shared" ref="D28:F28" si="11">D29+D30+D31</f>
        <v>6896161.5099999998</v>
      </c>
      <c r="E28" s="133">
        <f t="shared" si="11"/>
        <v>7890852.1600000001</v>
      </c>
      <c r="F28" s="89">
        <f t="shared" si="11"/>
        <v>7878534.2399999993</v>
      </c>
      <c r="G28" s="70">
        <f t="shared" si="2"/>
        <v>1.2072060385665326</v>
      </c>
      <c r="H28" s="70">
        <f t="shared" si="3"/>
        <v>0.99843896200939586</v>
      </c>
    </row>
    <row r="29" spans="2:8" s="80" customFormat="1" x14ac:dyDescent="0.25">
      <c r="B29" s="124" t="s">
        <v>163</v>
      </c>
      <c r="C29" s="47">
        <v>6226635.3399999999</v>
      </c>
      <c r="D29" s="47">
        <v>6604171.3300000001</v>
      </c>
      <c r="E29" s="109">
        <v>7598861.9800000004</v>
      </c>
      <c r="F29" s="88">
        <v>7586954.3099999996</v>
      </c>
      <c r="G29" s="69">
        <f t="shared" si="2"/>
        <v>1.2184677431262578</v>
      </c>
      <c r="H29" s="69">
        <f t="shared" si="3"/>
        <v>0.99843296666904313</v>
      </c>
    </row>
    <row r="30" spans="2:8" s="80" customFormat="1" x14ac:dyDescent="0.25">
      <c r="B30" s="124" t="s">
        <v>164</v>
      </c>
      <c r="C30" s="47">
        <v>299619.49</v>
      </c>
      <c r="D30" s="47">
        <v>291990.18</v>
      </c>
      <c r="E30" s="109">
        <v>291990.18</v>
      </c>
      <c r="F30" s="88">
        <v>291579.93</v>
      </c>
      <c r="G30" s="69">
        <f t="shared" si="2"/>
        <v>0.97316743313327181</v>
      </c>
      <c r="H30" s="69">
        <f t="shared" si="3"/>
        <v>0.99859498699579552</v>
      </c>
    </row>
    <row r="31" spans="2:8" x14ac:dyDescent="0.25">
      <c r="B31" s="124" t="s">
        <v>165</v>
      </c>
      <c r="C31" s="47">
        <v>0</v>
      </c>
      <c r="D31" s="47">
        <v>0</v>
      </c>
      <c r="E31" s="109">
        <v>0</v>
      </c>
      <c r="F31" s="88">
        <v>0</v>
      </c>
      <c r="G31" s="69"/>
      <c r="H31" s="69"/>
    </row>
    <row r="32" spans="2:8" x14ac:dyDescent="0.25">
      <c r="B32" s="130" t="s">
        <v>32</v>
      </c>
      <c r="C32" s="132">
        <f>C33</f>
        <v>195194.23999999999</v>
      </c>
      <c r="D32" s="132">
        <f t="shared" ref="D32:F32" si="12">D33</f>
        <v>279388.15000000002</v>
      </c>
      <c r="E32" s="133">
        <f t="shared" si="12"/>
        <v>305195.69</v>
      </c>
      <c r="F32" s="89">
        <f t="shared" si="12"/>
        <v>326998.67</v>
      </c>
      <c r="G32" s="70">
        <f t="shared" si="2"/>
        <v>1.6752475380421061</v>
      </c>
      <c r="H32" s="70">
        <f t="shared" si="3"/>
        <v>1.0714393443760624</v>
      </c>
    </row>
    <row r="33" spans="2:8" ht="15.75" customHeight="1" x14ac:dyDescent="0.25">
      <c r="B33" s="124" t="s">
        <v>166</v>
      </c>
      <c r="C33" s="47">
        <v>195194.23999999999</v>
      </c>
      <c r="D33" s="47">
        <v>279388.15000000002</v>
      </c>
      <c r="E33" s="109">
        <v>305195.69</v>
      </c>
      <c r="F33" s="88">
        <v>326998.67</v>
      </c>
      <c r="G33" s="69">
        <f t="shared" si="2"/>
        <v>1.6752475380421061</v>
      </c>
      <c r="H33" s="69">
        <f t="shared" si="3"/>
        <v>1.0714393443760624</v>
      </c>
    </row>
    <row r="34" spans="2:8" ht="15.75" customHeight="1" x14ac:dyDescent="0.25">
      <c r="B34" s="123" t="s">
        <v>167</v>
      </c>
      <c r="C34" s="132">
        <f>C35</f>
        <v>43883.33</v>
      </c>
      <c r="D34" s="132">
        <f t="shared" ref="D34:F34" si="13">D35</f>
        <v>30566.06</v>
      </c>
      <c r="E34" s="132">
        <f t="shared" si="13"/>
        <v>28931.53</v>
      </c>
      <c r="F34" s="89">
        <f t="shared" si="13"/>
        <v>28852.83</v>
      </c>
      <c r="G34" s="70">
        <f t="shared" si="2"/>
        <v>0.65748952962320772</v>
      </c>
      <c r="H34" s="70">
        <f t="shared" si="3"/>
        <v>0.9972797843736575</v>
      </c>
    </row>
    <row r="35" spans="2:8" x14ac:dyDescent="0.25">
      <c r="B35" s="125" t="s">
        <v>168</v>
      </c>
      <c r="C35" s="47">
        <v>43883.33</v>
      </c>
      <c r="D35" s="47">
        <v>30566.06</v>
      </c>
      <c r="E35" s="47">
        <v>28931.53</v>
      </c>
      <c r="F35" s="88">
        <v>28852.83</v>
      </c>
      <c r="G35" s="69">
        <f t="shared" si="2"/>
        <v>0.65748952962320772</v>
      </c>
      <c r="H35" s="69">
        <f t="shared" si="3"/>
        <v>0.9972797843736575</v>
      </c>
    </row>
    <row r="36" spans="2:8" x14ac:dyDescent="0.25">
      <c r="B36" s="127" t="s">
        <v>169</v>
      </c>
      <c r="C36" s="132">
        <f>C37+C38+C39+C40</f>
        <v>1049474.55</v>
      </c>
      <c r="D36" s="132">
        <f t="shared" ref="D36:F36" si="14">D37+D38+D39+D40</f>
        <v>464529.83</v>
      </c>
      <c r="E36" s="132">
        <f t="shared" si="14"/>
        <v>1113693.6000000003</v>
      </c>
      <c r="F36" s="89">
        <f t="shared" si="14"/>
        <v>798179.1100000001</v>
      </c>
      <c r="G36" s="70">
        <f t="shared" si="2"/>
        <v>0.76055118249413489</v>
      </c>
      <c r="H36" s="70">
        <f t="shared" si="3"/>
        <v>0.71669542682116505</v>
      </c>
    </row>
    <row r="37" spans="2:8" x14ac:dyDescent="0.25">
      <c r="B37" s="124" t="s">
        <v>179</v>
      </c>
      <c r="C37" s="47">
        <v>552793.41</v>
      </c>
      <c r="D37" s="47">
        <v>464529.83</v>
      </c>
      <c r="E37" s="47">
        <v>1077484.0900000001</v>
      </c>
      <c r="F37" s="88">
        <v>657372.63</v>
      </c>
      <c r="G37" s="69">
        <f t="shared" si="2"/>
        <v>1.189183188706971</v>
      </c>
      <c r="H37" s="69">
        <f t="shared" si="3"/>
        <v>0.61009961641289756</v>
      </c>
    </row>
    <row r="38" spans="2:8" x14ac:dyDescent="0.25">
      <c r="B38" s="124" t="s">
        <v>170</v>
      </c>
      <c r="C38" s="47">
        <v>237341.83</v>
      </c>
      <c r="D38" s="47">
        <v>0</v>
      </c>
      <c r="E38" s="109">
        <v>14709.12</v>
      </c>
      <c r="F38" s="88">
        <v>14709.12</v>
      </c>
      <c r="G38" s="69">
        <f t="shared" si="2"/>
        <v>6.1974410494770357E-2</v>
      </c>
      <c r="H38" s="69">
        <f t="shared" si="3"/>
        <v>1</v>
      </c>
    </row>
    <row r="39" spans="2:8" x14ac:dyDescent="0.25">
      <c r="B39" s="124" t="s">
        <v>171</v>
      </c>
      <c r="C39" s="47">
        <v>0</v>
      </c>
      <c r="D39" s="47">
        <v>0</v>
      </c>
      <c r="E39" s="109">
        <v>12058.8</v>
      </c>
      <c r="F39" s="88">
        <v>12058.8</v>
      </c>
      <c r="G39" s="69"/>
      <c r="H39" s="69">
        <f t="shared" si="3"/>
        <v>1</v>
      </c>
    </row>
    <row r="40" spans="2:8" x14ac:dyDescent="0.25">
      <c r="B40" s="124" t="s">
        <v>172</v>
      </c>
      <c r="C40" s="47">
        <v>259339.31</v>
      </c>
      <c r="D40" s="47">
        <v>0</v>
      </c>
      <c r="E40" s="109">
        <v>9441.59</v>
      </c>
      <c r="F40" s="88">
        <v>114038.56</v>
      </c>
      <c r="G40" s="69">
        <f t="shared" si="2"/>
        <v>0.43972724381814698</v>
      </c>
      <c r="H40" s="69">
        <f t="shared" si="3"/>
        <v>12.078321553890817</v>
      </c>
    </row>
    <row r="41" spans="2:8" x14ac:dyDescent="0.25">
      <c r="B41" s="127" t="s">
        <v>173</v>
      </c>
      <c r="C41" s="132">
        <f>C42</f>
        <v>130023.62</v>
      </c>
      <c r="D41" s="132">
        <f t="shared" ref="D41:F41" si="15">D42</f>
        <v>123233.13</v>
      </c>
      <c r="E41" s="133">
        <f t="shared" si="15"/>
        <v>141300</v>
      </c>
      <c r="F41" s="89">
        <f t="shared" si="15"/>
        <v>111218.27</v>
      </c>
      <c r="G41" s="70">
        <f t="shared" si="2"/>
        <v>0.8553697397442096</v>
      </c>
      <c r="H41" s="70">
        <f t="shared" si="3"/>
        <v>0.78710736022646854</v>
      </c>
    </row>
    <row r="42" spans="2:8" x14ac:dyDescent="0.25">
      <c r="B42" s="124" t="s">
        <v>174</v>
      </c>
      <c r="C42" s="47">
        <v>130023.62</v>
      </c>
      <c r="D42" s="47">
        <v>123233.13</v>
      </c>
      <c r="E42" s="109">
        <v>141300</v>
      </c>
      <c r="F42" s="88">
        <v>111218.27</v>
      </c>
      <c r="G42" s="69">
        <f t="shared" si="2"/>
        <v>0.8553697397442096</v>
      </c>
      <c r="H42" s="69">
        <f t="shared" si="3"/>
        <v>0.78710736022646854</v>
      </c>
    </row>
    <row r="43" spans="2:8" ht="25.5" x14ac:dyDescent="0.25">
      <c r="B43" s="127" t="s">
        <v>175</v>
      </c>
      <c r="C43" s="89">
        <f>C44</f>
        <v>1616.56</v>
      </c>
      <c r="D43" s="89">
        <f t="shared" ref="D43:F43" si="16">D44</f>
        <v>1858.12</v>
      </c>
      <c r="E43" s="89">
        <f t="shared" si="16"/>
        <v>650</v>
      </c>
      <c r="F43" s="89">
        <f t="shared" si="16"/>
        <v>618.59</v>
      </c>
      <c r="G43" s="70">
        <f t="shared" si="2"/>
        <v>0.38265823724451925</v>
      </c>
      <c r="H43" s="70">
        <f t="shared" si="3"/>
        <v>0.95167692307692309</v>
      </c>
    </row>
    <row r="44" spans="2:8" x14ac:dyDescent="0.25">
      <c r="B44" s="125" t="s">
        <v>176</v>
      </c>
      <c r="C44" s="88">
        <v>1616.56</v>
      </c>
      <c r="D44" s="88">
        <v>1858.12</v>
      </c>
      <c r="E44" s="88">
        <v>650</v>
      </c>
      <c r="F44" s="88">
        <v>618.59</v>
      </c>
      <c r="G44" s="69">
        <f t="shared" si="2"/>
        <v>0.38265823724451925</v>
      </c>
      <c r="H44" s="69">
        <f t="shared" si="3"/>
        <v>0.95167692307692309</v>
      </c>
    </row>
    <row r="45" spans="2:8" s="122" customFormat="1" x14ac:dyDescent="0.25">
      <c r="B45" s="134" t="s">
        <v>183</v>
      </c>
      <c r="C45" s="89">
        <f>C46</f>
        <v>105495.65</v>
      </c>
      <c r="D45" s="89">
        <f t="shared" ref="D45:F45" si="17">D46</f>
        <v>0</v>
      </c>
      <c r="E45" s="89">
        <f t="shared" si="17"/>
        <v>0</v>
      </c>
      <c r="F45" s="89">
        <f t="shared" si="17"/>
        <v>0</v>
      </c>
      <c r="G45" s="69">
        <f t="shared" si="2"/>
        <v>0</v>
      </c>
      <c r="H45" s="69"/>
    </row>
    <row r="46" spans="2:8" s="122" customFormat="1" x14ac:dyDescent="0.25">
      <c r="B46" s="125" t="s">
        <v>178</v>
      </c>
      <c r="C46" s="88">
        <v>105495.65</v>
      </c>
      <c r="D46" s="88">
        <v>0</v>
      </c>
      <c r="E46" s="88">
        <v>0</v>
      </c>
      <c r="F46" s="88"/>
      <c r="G46" s="69">
        <f t="shared" si="2"/>
        <v>0</v>
      </c>
      <c r="H46" s="69"/>
    </row>
    <row r="47" spans="2:8" x14ac:dyDescent="0.25">
      <c r="B47" s="127" t="s">
        <v>180</v>
      </c>
      <c r="C47" s="89">
        <f>C48</f>
        <v>-173102.66000000015</v>
      </c>
      <c r="D47" s="89">
        <f t="shared" ref="D47:F47" si="18">D48</f>
        <v>1061782.4799999995</v>
      </c>
      <c r="E47" s="89">
        <f t="shared" si="18"/>
        <v>1061782.4699999969</v>
      </c>
      <c r="F47" s="89">
        <f t="shared" si="18"/>
        <v>-351398.48000000045</v>
      </c>
      <c r="G47" s="70">
        <f t="shared" si="2"/>
        <v>2.0300004633088835</v>
      </c>
      <c r="H47" s="70">
        <f t="shared" si="3"/>
        <v>-0.33095148010872832</v>
      </c>
    </row>
    <row r="48" spans="2:8" x14ac:dyDescent="0.25">
      <c r="B48" s="125" t="s">
        <v>181</v>
      </c>
      <c r="C48" s="88">
        <f t="shared" ref="C48:E48" si="19">C6-C27</f>
        <v>-173102.66000000015</v>
      </c>
      <c r="D48" s="88">
        <f t="shared" si="19"/>
        <v>1061782.4799999995</v>
      </c>
      <c r="E48" s="88">
        <f t="shared" si="19"/>
        <v>1061782.4699999969</v>
      </c>
      <c r="F48" s="88">
        <f>F6-F27</f>
        <v>-351398.48000000045</v>
      </c>
      <c r="G48" s="69">
        <f t="shared" si="2"/>
        <v>2.0300004633088835</v>
      </c>
      <c r="H48" s="69">
        <f t="shared" si="3"/>
        <v>-0.33095148010872832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"/>
  <sheetViews>
    <sheetView workbookViewId="0">
      <selection activeCell="H17" sqref="H1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3"/>
      <c r="C1" s="13"/>
      <c r="D1" s="13"/>
      <c r="E1" s="13"/>
      <c r="F1" s="3"/>
      <c r="G1" s="3"/>
      <c r="H1" s="3"/>
    </row>
    <row r="2" spans="2:8" ht="15.75" customHeight="1" x14ac:dyDescent="0.25">
      <c r="B2" s="236" t="s">
        <v>37</v>
      </c>
      <c r="C2" s="236"/>
      <c r="D2" s="236"/>
      <c r="E2" s="236"/>
      <c r="F2" s="236"/>
      <c r="G2" s="236"/>
      <c r="H2" s="236"/>
    </row>
    <row r="3" spans="2:8" ht="18" x14ac:dyDescent="0.25">
      <c r="B3" s="13"/>
      <c r="C3" s="13"/>
      <c r="D3" s="13"/>
      <c r="E3" s="13"/>
      <c r="F3" s="3"/>
      <c r="G3" s="3"/>
      <c r="H3" s="3"/>
    </row>
    <row r="4" spans="2:8" ht="25.5" x14ac:dyDescent="0.25">
      <c r="B4" s="27" t="s">
        <v>8</v>
      </c>
      <c r="C4" s="27" t="s">
        <v>75</v>
      </c>
      <c r="D4" s="27" t="s">
        <v>40</v>
      </c>
      <c r="E4" s="27" t="s">
        <v>38</v>
      </c>
      <c r="F4" s="27" t="s">
        <v>76</v>
      </c>
      <c r="G4" s="27" t="s">
        <v>17</v>
      </c>
      <c r="H4" s="27" t="s">
        <v>39</v>
      </c>
    </row>
    <row r="5" spans="2:8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19</v>
      </c>
      <c r="H5" s="27" t="s">
        <v>20</v>
      </c>
    </row>
    <row r="6" spans="2:8" ht="15.75" customHeight="1" x14ac:dyDescent="0.25">
      <c r="B6" s="4" t="s">
        <v>9</v>
      </c>
      <c r="C6" s="150">
        <f>C7</f>
        <v>8051942.7999999998</v>
      </c>
      <c r="D6" s="150">
        <f t="shared" ref="D6:F7" si="0">D7</f>
        <v>7795736.7999999998</v>
      </c>
      <c r="E6" s="150">
        <f t="shared" si="0"/>
        <v>9480622.9800000004</v>
      </c>
      <c r="F6" s="89">
        <f t="shared" si="0"/>
        <v>9144401.7100000009</v>
      </c>
      <c r="G6" s="70">
        <f>F6/C6</f>
        <v>1.1356764369960504</v>
      </c>
      <c r="H6" s="70">
        <f>F6/E6</f>
        <v>0.96453595183467578</v>
      </c>
    </row>
    <row r="7" spans="2:8" ht="15.75" customHeight="1" x14ac:dyDescent="0.25">
      <c r="B7" s="4" t="s">
        <v>184</v>
      </c>
      <c r="C7" s="148">
        <f>C8</f>
        <v>8051942.7999999998</v>
      </c>
      <c r="D7" s="148">
        <f t="shared" si="0"/>
        <v>7795736.7999999998</v>
      </c>
      <c r="E7" s="148">
        <f t="shared" si="0"/>
        <v>9480622.9800000004</v>
      </c>
      <c r="F7" s="87">
        <f t="shared" si="0"/>
        <v>9144401.7100000009</v>
      </c>
      <c r="G7" s="68">
        <f t="shared" ref="G7:G8" si="1">F7/C7</f>
        <v>1.1356764369960504</v>
      </c>
      <c r="H7" s="68">
        <f t="shared" ref="H7:H8" si="2">F7/E7</f>
        <v>0.96453595183467578</v>
      </c>
    </row>
    <row r="8" spans="2:8" x14ac:dyDescent="0.25">
      <c r="B8" s="144" t="s">
        <v>185</v>
      </c>
      <c r="C8" s="145">
        <v>8051942.7999999998</v>
      </c>
      <c r="D8" s="145">
        <v>7795736.7999999998</v>
      </c>
      <c r="E8" s="145">
        <v>9480622.9800000004</v>
      </c>
      <c r="F8" s="45">
        <v>9144401.7100000009</v>
      </c>
      <c r="G8" s="71">
        <f t="shared" si="1"/>
        <v>1.1356764369960504</v>
      </c>
      <c r="H8" s="71">
        <f t="shared" si="2"/>
        <v>0.96453595183467578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I22" sqref="I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8" customHeight="1" x14ac:dyDescent="0.25">
      <c r="B2" s="236" t="s">
        <v>56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2:12" ht="15.75" customHeight="1" x14ac:dyDescent="0.25">
      <c r="B3" s="236" t="s">
        <v>35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2:12" ht="18" x14ac:dyDescent="0.25">
      <c r="B4" s="13"/>
      <c r="C4" s="13"/>
      <c r="D4" s="13"/>
      <c r="E4" s="13"/>
      <c r="F4" s="13"/>
      <c r="G4" s="13"/>
      <c r="H4" s="13"/>
      <c r="I4" s="13"/>
      <c r="J4" s="3"/>
      <c r="K4" s="3"/>
      <c r="L4" s="3"/>
    </row>
    <row r="5" spans="2:12" ht="25.5" customHeight="1" x14ac:dyDescent="0.25">
      <c r="B5" s="233" t="s">
        <v>8</v>
      </c>
      <c r="C5" s="234"/>
      <c r="D5" s="234"/>
      <c r="E5" s="234"/>
      <c r="F5" s="235"/>
      <c r="G5" s="27" t="s">
        <v>75</v>
      </c>
      <c r="H5" s="27" t="s">
        <v>40</v>
      </c>
      <c r="I5" s="27" t="s">
        <v>38</v>
      </c>
      <c r="J5" s="27" t="s">
        <v>76</v>
      </c>
      <c r="K5" s="28" t="s">
        <v>17</v>
      </c>
      <c r="L5" s="28" t="s">
        <v>39</v>
      </c>
    </row>
    <row r="6" spans="2:12" ht="15.75" customHeight="1" x14ac:dyDescent="0.25">
      <c r="B6" s="233">
        <v>1</v>
      </c>
      <c r="C6" s="234"/>
      <c r="D6" s="234"/>
      <c r="E6" s="234"/>
      <c r="F6" s="235"/>
      <c r="G6" s="28">
        <v>2</v>
      </c>
      <c r="H6" s="28">
        <v>3</v>
      </c>
      <c r="I6" s="28">
        <v>4</v>
      </c>
      <c r="J6" s="28">
        <v>5</v>
      </c>
      <c r="K6" s="28" t="s">
        <v>19</v>
      </c>
      <c r="L6" s="28" t="s">
        <v>20</v>
      </c>
    </row>
    <row r="7" spans="2:12" s="140" customFormat="1" x14ac:dyDescent="0.25">
      <c r="B7" s="147"/>
      <c r="C7" s="22"/>
      <c r="D7" s="22"/>
      <c r="E7" s="22"/>
      <c r="F7" s="137" t="s">
        <v>188</v>
      </c>
      <c r="G7" s="63">
        <f>G8</f>
        <v>105495.65</v>
      </c>
      <c r="H7" s="63">
        <f t="shared" ref="H7:J7" si="0">H8</f>
        <v>0</v>
      </c>
      <c r="I7" s="63">
        <f t="shared" si="0"/>
        <v>0</v>
      </c>
      <c r="J7" s="62">
        <f t="shared" si="0"/>
        <v>0</v>
      </c>
      <c r="K7" s="65">
        <f>J7/G7</f>
        <v>0</v>
      </c>
      <c r="L7" s="65"/>
    </row>
    <row r="8" spans="2:12" ht="25.5" x14ac:dyDescent="0.25">
      <c r="B8" s="147">
        <v>8</v>
      </c>
      <c r="C8" s="22"/>
      <c r="D8" s="22"/>
      <c r="E8" s="22"/>
      <c r="F8" s="136" t="s">
        <v>10</v>
      </c>
      <c r="G8" s="150">
        <f>G9</f>
        <v>105495.65</v>
      </c>
      <c r="H8" s="150">
        <f t="shared" ref="H8:J10" si="1">H9</f>
        <v>0</v>
      </c>
      <c r="I8" s="150">
        <f t="shared" si="1"/>
        <v>0</v>
      </c>
      <c r="J8" s="89">
        <f t="shared" si="1"/>
        <v>0</v>
      </c>
      <c r="K8" s="70">
        <f t="shared" ref="K8:K19" si="2">J8/G8</f>
        <v>0</v>
      </c>
      <c r="L8" s="70"/>
    </row>
    <row r="9" spans="2:12" x14ac:dyDescent="0.25">
      <c r="B9" s="142"/>
      <c r="C9" s="22">
        <v>84</v>
      </c>
      <c r="D9" s="22"/>
      <c r="E9" s="22"/>
      <c r="F9" s="61" t="s">
        <v>15</v>
      </c>
      <c r="G9" s="148">
        <f>G10</f>
        <v>105495.65</v>
      </c>
      <c r="H9" s="148">
        <f t="shared" si="1"/>
        <v>0</v>
      </c>
      <c r="I9" s="148">
        <f t="shared" si="1"/>
        <v>0</v>
      </c>
      <c r="J9" s="87">
        <f t="shared" si="1"/>
        <v>0</v>
      </c>
      <c r="K9" s="68">
        <f t="shared" si="2"/>
        <v>0</v>
      </c>
      <c r="L9" s="68"/>
    </row>
    <row r="10" spans="2:12" ht="51" x14ac:dyDescent="0.25">
      <c r="B10" s="142"/>
      <c r="C10" s="143"/>
      <c r="D10" s="143">
        <v>844</v>
      </c>
      <c r="E10" s="143"/>
      <c r="F10" s="95" t="s">
        <v>154</v>
      </c>
      <c r="G10" s="47">
        <f>G11</f>
        <v>105495.65</v>
      </c>
      <c r="H10" s="47">
        <f t="shared" si="1"/>
        <v>0</v>
      </c>
      <c r="I10" s="47">
        <f t="shared" si="1"/>
        <v>0</v>
      </c>
      <c r="J10" s="88">
        <f t="shared" si="1"/>
        <v>0</v>
      </c>
      <c r="K10" s="69">
        <f t="shared" si="2"/>
        <v>0</v>
      </c>
      <c r="L10" s="69"/>
    </row>
    <row r="11" spans="2:12" ht="38.25" x14ac:dyDescent="0.25">
      <c r="B11" s="142"/>
      <c r="C11" s="142"/>
      <c r="D11" s="142"/>
      <c r="E11" s="142">
        <v>8443</v>
      </c>
      <c r="F11" s="104" t="s">
        <v>74</v>
      </c>
      <c r="G11" s="145">
        <v>105495.65</v>
      </c>
      <c r="H11" s="145">
        <v>0</v>
      </c>
      <c r="I11" s="145">
        <v>0</v>
      </c>
      <c r="J11" s="45">
        <v>0</v>
      </c>
      <c r="K11" s="71">
        <f t="shared" si="2"/>
        <v>0</v>
      </c>
      <c r="L11" s="71"/>
    </row>
    <row r="12" spans="2:12" s="151" customFormat="1" x14ac:dyDescent="0.25">
      <c r="B12" s="153"/>
      <c r="C12" s="153"/>
      <c r="D12" s="153"/>
      <c r="E12" s="153"/>
      <c r="F12" s="104"/>
      <c r="G12" s="156"/>
      <c r="H12" s="156"/>
      <c r="I12" s="156"/>
      <c r="J12" s="45"/>
      <c r="K12" s="71"/>
      <c r="L12" s="71"/>
    </row>
    <row r="13" spans="2:12" x14ac:dyDescent="0.25">
      <c r="B13" s="5"/>
      <c r="C13" s="5"/>
      <c r="D13" s="5"/>
      <c r="E13" s="6"/>
      <c r="F13" s="137" t="s">
        <v>189</v>
      </c>
      <c r="G13" s="63">
        <f>G14</f>
        <v>248477.67</v>
      </c>
      <c r="H13" s="63">
        <f t="shared" ref="H13:J13" si="3">H14</f>
        <v>259008.02999999997</v>
      </c>
      <c r="I13" s="63">
        <f t="shared" si="3"/>
        <v>238416.96000000002</v>
      </c>
      <c r="J13" s="62">
        <f t="shared" si="3"/>
        <v>235957.56</v>
      </c>
      <c r="K13" s="65">
        <f t="shared" si="2"/>
        <v>0.94961273582451089</v>
      </c>
      <c r="L13" s="65">
        <f t="shared" ref="L13:L19" si="4">J13/I13</f>
        <v>0.98968445868951593</v>
      </c>
    </row>
    <row r="14" spans="2:12" ht="25.5" x14ac:dyDescent="0.25">
      <c r="B14" s="141">
        <v>5</v>
      </c>
      <c r="C14" s="141"/>
      <c r="D14" s="147"/>
      <c r="E14" s="100"/>
      <c r="F14" s="139" t="s">
        <v>11</v>
      </c>
      <c r="G14" s="150">
        <f>G15</f>
        <v>248477.67</v>
      </c>
      <c r="H14" s="150">
        <f t="shared" ref="H14:J14" si="5">H15</f>
        <v>259008.02999999997</v>
      </c>
      <c r="I14" s="150">
        <f t="shared" si="5"/>
        <v>238416.96000000002</v>
      </c>
      <c r="J14" s="89">
        <f t="shared" si="5"/>
        <v>235957.56</v>
      </c>
      <c r="K14" s="70">
        <f t="shared" si="2"/>
        <v>0.94961273582451089</v>
      </c>
      <c r="L14" s="70">
        <f t="shared" si="4"/>
        <v>0.98968445868951593</v>
      </c>
    </row>
    <row r="15" spans="2:12" ht="38.25" x14ac:dyDescent="0.25">
      <c r="B15" s="43"/>
      <c r="C15" s="42">
        <v>54</v>
      </c>
      <c r="D15" s="22"/>
      <c r="E15" s="55"/>
      <c r="F15" s="135" t="s">
        <v>16</v>
      </c>
      <c r="G15" s="148">
        <f>G16+G18</f>
        <v>248477.67</v>
      </c>
      <c r="H15" s="148">
        <f t="shared" ref="H15:J15" si="6">H16+H18</f>
        <v>259008.02999999997</v>
      </c>
      <c r="I15" s="149">
        <f t="shared" si="6"/>
        <v>238416.96000000002</v>
      </c>
      <c r="J15" s="87">
        <f t="shared" si="6"/>
        <v>235957.56</v>
      </c>
      <c r="K15" s="68">
        <f t="shared" si="2"/>
        <v>0.94961273582451089</v>
      </c>
      <c r="L15" s="68">
        <f t="shared" si="4"/>
        <v>0.98968445868951593</v>
      </c>
    </row>
    <row r="16" spans="2:12" ht="63.75" x14ac:dyDescent="0.25">
      <c r="B16" s="43"/>
      <c r="C16" s="43"/>
      <c r="D16" s="143">
        <v>542</v>
      </c>
      <c r="E16" s="50"/>
      <c r="F16" s="138" t="s">
        <v>161</v>
      </c>
      <c r="G16" s="47">
        <f>G17</f>
        <v>131960.45000000001</v>
      </c>
      <c r="H16" s="47">
        <f t="shared" ref="H16:J16" si="7">H17</f>
        <v>132921.35999999999</v>
      </c>
      <c r="I16" s="109">
        <f t="shared" si="7"/>
        <v>132921.32</v>
      </c>
      <c r="J16" s="88">
        <f t="shared" si="7"/>
        <v>130461.92</v>
      </c>
      <c r="K16" s="69">
        <f t="shared" si="2"/>
        <v>0.98864409753073734</v>
      </c>
      <c r="L16" s="69">
        <f t="shared" si="4"/>
        <v>0.98149732488362285</v>
      </c>
    </row>
    <row r="17" spans="2:12" ht="26.25" x14ac:dyDescent="0.25">
      <c r="B17" s="43"/>
      <c r="C17" s="43"/>
      <c r="D17" s="143"/>
      <c r="E17" s="103">
        <v>5422</v>
      </c>
      <c r="F17" s="106" t="s">
        <v>142</v>
      </c>
      <c r="G17" s="145">
        <v>131960.45000000001</v>
      </c>
      <c r="H17" s="145">
        <v>132921.35999999999</v>
      </c>
      <c r="I17" s="146">
        <v>132921.32</v>
      </c>
      <c r="J17" s="45">
        <v>130461.92</v>
      </c>
      <c r="K17" s="71">
        <f t="shared" si="2"/>
        <v>0.98864409753073734</v>
      </c>
      <c r="L17" s="71">
        <f t="shared" si="4"/>
        <v>0.98149732488362285</v>
      </c>
    </row>
    <row r="18" spans="2:12" ht="63.75" x14ac:dyDescent="0.25">
      <c r="B18" s="43"/>
      <c r="C18" s="43"/>
      <c r="D18" s="143">
        <v>544</v>
      </c>
      <c r="E18" s="50"/>
      <c r="F18" s="95" t="s">
        <v>162</v>
      </c>
      <c r="G18" s="47">
        <f>G19</f>
        <v>116517.22</v>
      </c>
      <c r="H18" s="47">
        <f t="shared" ref="H18:J18" si="8">H19</f>
        <v>126086.67</v>
      </c>
      <c r="I18" s="47">
        <f t="shared" si="8"/>
        <v>105495.64</v>
      </c>
      <c r="J18" s="88">
        <f t="shared" si="8"/>
        <v>105495.64</v>
      </c>
      <c r="K18" s="69">
        <f t="shared" si="2"/>
        <v>0.9054081448218555</v>
      </c>
      <c r="L18" s="69">
        <f t="shared" si="4"/>
        <v>1</v>
      </c>
    </row>
    <row r="19" spans="2:12" ht="39" x14ac:dyDescent="0.25">
      <c r="B19" s="43"/>
      <c r="C19" s="43"/>
      <c r="D19" s="143"/>
      <c r="E19" s="103">
        <v>5443</v>
      </c>
      <c r="F19" s="106" t="s">
        <v>143</v>
      </c>
      <c r="G19" s="85">
        <v>116517.22</v>
      </c>
      <c r="H19" s="85">
        <v>126086.67</v>
      </c>
      <c r="I19" s="85">
        <v>105495.64</v>
      </c>
      <c r="J19" s="85">
        <v>105495.64</v>
      </c>
      <c r="K19" s="105">
        <f t="shared" si="2"/>
        <v>0.9054081448218555</v>
      </c>
      <c r="L19" s="105">
        <f t="shared" si="4"/>
        <v>1</v>
      </c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workbookViewId="0">
      <selection activeCell="D24" sqref="D2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3"/>
      <c r="C1" s="13"/>
      <c r="D1" s="13"/>
      <c r="E1" s="13"/>
      <c r="F1" s="3"/>
      <c r="G1" s="3"/>
      <c r="H1" s="3"/>
    </row>
    <row r="2" spans="2:8" ht="15.75" customHeight="1" x14ac:dyDescent="0.25">
      <c r="B2" s="236" t="s">
        <v>36</v>
      </c>
      <c r="C2" s="236"/>
      <c r="D2" s="236"/>
      <c r="E2" s="236"/>
      <c r="F2" s="236"/>
      <c r="G2" s="236"/>
      <c r="H2" s="236"/>
    </row>
    <row r="3" spans="2:8" ht="18" x14ac:dyDescent="0.25">
      <c r="B3" s="13"/>
      <c r="C3" s="13"/>
      <c r="D3" s="13"/>
      <c r="E3" s="13"/>
      <c r="F3" s="3"/>
      <c r="G3" s="3"/>
      <c r="H3" s="3"/>
    </row>
    <row r="4" spans="2:8" ht="25.5" x14ac:dyDescent="0.25">
      <c r="B4" s="27" t="s">
        <v>8</v>
      </c>
      <c r="C4" s="27" t="s">
        <v>75</v>
      </c>
      <c r="D4" s="27" t="s">
        <v>40</v>
      </c>
      <c r="E4" s="27" t="s">
        <v>38</v>
      </c>
      <c r="F4" s="27" t="s">
        <v>76</v>
      </c>
      <c r="G4" s="27" t="s">
        <v>17</v>
      </c>
      <c r="H4" s="27" t="s">
        <v>39</v>
      </c>
    </row>
    <row r="5" spans="2:8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19</v>
      </c>
      <c r="H5" s="27" t="s">
        <v>20</v>
      </c>
    </row>
    <row r="6" spans="2:8" x14ac:dyDescent="0.25">
      <c r="B6" s="152" t="s">
        <v>186</v>
      </c>
      <c r="C6" s="159">
        <f>C7</f>
        <v>105495.64</v>
      </c>
      <c r="D6" s="159">
        <f t="shared" ref="D6:F7" si="0">D7</f>
        <v>0</v>
      </c>
      <c r="E6" s="160">
        <f t="shared" si="0"/>
        <v>0</v>
      </c>
      <c r="F6" s="89">
        <f t="shared" si="0"/>
        <v>0</v>
      </c>
      <c r="G6" s="115">
        <f>F6/C6</f>
        <v>0</v>
      </c>
      <c r="H6" s="115"/>
    </row>
    <row r="7" spans="2:8" x14ac:dyDescent="0.25">
      <c r="B7" s="42" t="s">
        <v>183</v>
      </c>
      <c r="C7" s="157">
        <f>C8</f>
        <v>105495.64</v>
      </c>
      <c r="D7" s="157">
        <f t="shared" si="0"/>
        <v>0</v>
      </c>
      <c r="E7" s="157">
        <f t="shared" si="0"/>
        <v>0</v>
      </c>
      <c r="F7" s="87">
        <f t="shared" si="0"/>
        <v>0</v>
      </c>
      <c r="G7" s="68">
        <f t="shared" ref="G7:G15" si="1">F7/C7</f>
        <v>0</v>
      </c>
      <c r="H7" s="68"/>
    </row>
    <row r="8" spans="2:8" x14ac:dyDescent="0.25">
      <c r="B8" s="155" t="s">
        <v>190</v>
      </c>
      <c r="C8" s="156">
        <v>105495.64</v>
      </c>
      <c r="D8" s="156">
        <v>0</v>
      </c>
      <c r="E8" s="156">
        <v>0</v>
      </c>
      <c r="F8" s="45">
        <v>0</v>
      </c>
      <c r="G8" s="71">
        <f t="shared" si="1"/>
        <v>0</v>
      </c>
      <c r="H8" s="71"/>
    </row>
    <row r="9" spans="2:8" x14ac:dyDescent="0.25">
      <c r="B9" s="155"/>
      <c r="C9" s="156"/>
      <c r="D9" s="156"/>
      <c r="E9" s="156"/>
      <c r="F9" s="45"/>
      <c r="G9" s="71"/>
      <c r="H9" s="71"/>
    </row>
    <row r="10" spans="2:8" x14ac:dyDescent="0.25">
      <c r="B10" s="152" t="s">
        <v>187</v>
      </c>
      <c r="C10" s="159">
        <f>C11+C14</f>
        <v>248477.68</v>
      </c>
      <c r="D10" s="159">
        <f t="shared" ref="D10:F10" si="2">D11+D14</f>
        <v>259008.02999999997</v>
      </c>
      <c r="E10" s="159">
        <f t="shared" si="2"/>
        <v>238416.96000000002</v>
      </c>
      <c r="F10" s="89">
        <f t="shared" si="2"/>
        <v>235957.56</v>
      </c>
      <c r="G10" s="70">
        <f t="shared" si="1"/>
        <v>0.94961269760728606</v>
      </c>
      <c r="H10" s="70">
        <f t="shared" ref="H10:H15" si="3">F10/E10</f>
        <v>0.98968445868951593</v>
      </c>
    </row>
    <row r="11" spans="2:8" x14ac:dyDescent="0.25">
      <c r="B11" s="92" t="s">
        <v>33</v>
      </c>
      <c r="C11" s="157">
        <f>C12+C13</f>
        <v>131941.20000000001</v>
      </c>
      <c r="D11" s="157">
        <f t="shared" ref="D11:F11" si="4">D12+D13</f>
        <v>132921.35999999999</v>
      </c>
      <c r="E11" s="158">
        <f t="shared" si="4"/>
        <v>132921.32</v>
      </c>
      <c r="F11" s="87">
        <f t="shared" si="4"/>
        <v>130461.92</v>
      </c>
      <c r="G11" s="68">
        <f t="shared" si="1"/>
        <v>0.98878833904800012</v>
      </c>
      <c r="H11" s="68">
        <f t="shared" si="3"/>
        <v>0.98149732488362285</v>
      </c>
    </row>
    <row r="12" spans="2:8" x14ac:dyDescent="0.25">
      <c r="B12" s="154" t="s">
        <v>191</v>
      </c>
      <c r="C12" s="47">
        <v>0</v>
      </c>
      <c r="D12" s="47">
        <v>0</v>
      </c>
      <c r="E12" s="109">
        <v>0</v>
      </c>
      <c r="F12" s="88">
        <v>0</v>
      </c>
      <c r="G12" s="69"/>
      <c r="H12" s="69"/>
    </row>
    <row r="13" spans="2:8" x14ac:dyDescent="0.25">
      <c r="B13" s="154" t="s">
        <v>192</v>
      </c>
      <c r="C13" s="47">
        <v>131941.20000000001</v>
      </c>
      <c r="D13" s="47">
        <v>132921.35999999999</v>
      </c>
      <c r="E13" s="109">
        <v>132921.32</v>
      </c>
      <c r="F13" s="88">
        <v>130461.92</v>
      </c>
      <c r="G13" s="69">
        <f t="shared" si="1"/>
        <v>0.98878833904800012</v>
      </c>
      <c r="H13" s="69">
        <f t="shared" si="3"/>
        <v>0.98149732488362285</v>
      </c>
    </row>
    <row r="14" spans="2:8" x14ac:dyDescent="0.25">
      <c r="B14" s="92" t="s">
        <v>32</v>
      </c>
      <c r="C14" s="157">
        <f>C15</f>
        <v>116536.48</v>
      </c>
      <c r="D14" s="157">
        <f t="shared" ref="D14:F14" si="5">D15</f>
        <v>126086.67</v>
      </c>
      <c r="E14" s="158">
        <f t="shared" si="5"/>
        <v>105495.64</v>
      </c>
      <c r="F14" s="87">
        <f t="shared" si="5"/>
        <v>105495.64</v>
      </c>
      <c r="G14" s="68">
        <f t="shared" si="1"/>
        <v>0.90525850789383722</v>
      </c>
      <c r="H14" s="68">
        <f t="shared" si="3"/>
        <v>1</v>
      </c>
    </row>
    <row r="15" spans="2:8" x14ac:dyDescent="0.25">
      <c r="B15" s="154" t="s">
        <v>166</v>
      </c>
      <c r="C15" s="47">
        <v>116536.48</v>
      </c>
      <c r="D15" s="47">
        <v>126086.67</v>
      </c>
      <c r="E15" s="109">
        <v>105495.64</v>
      </c>
      <c r="F15" s="88">
        <v>105495.64</v>
      </c>
      <c r="G15" s="69">
        <f t="shared" si="1"/>
        <v>0.90525850789383722</v>
      </c>
      <c r="H15" s="69">
        <f t="shared" si="3"/>
        <v>1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tabSelected="1" topLeftCell="A28" workbookViewId="0">
      <selection activeCell="I49" sqref="I4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33.7109375" customWidth="1"/>
    <col min="5" max="8" width="25.28515625" customWidth="1"/>
    <col min="9" max="10" width="15.7109375" style="161" customWidth="1"/>
  </cols>
  <sheetData>
    <row r="1" spans="1:10" ht="15.75" x14ac:dyDescent="0.25">
      <c r="A1" s="236" t="s">
        <v>193</v>
      </c>
      <c r="B1" s="236"/>
      <c r="C1" s="236"/>
      <c r="D1" s="236"/>
      <c r="E1" s="236"/>
      <c r="F1" s="236"/>
      <c r="G1" s="236"/>
      <c r="H1" s="236"/>
      <c r="I1" s="236"/>
      <c r="J1" s="163"/>
    </row>
    <row r="2" spans="1:10" ht="18" customHeight="1" x14ac:dyDescent="0.25">
      <c r="A2" s="162"/>
      <c r="B2" s="162"/>
      <c r="C2" s="162"/>
      <c r="D2" s="162"/>
      <c r="E2" s="162"/>
      <c r="F2" s="162"/>
      <c r="G2" s="162"/>
      <c r="H2" s="163"/>
      <c r="I2" s="163"/>
    </row>
    <row r="3" spans="1:10" ht="15.75" x14ac:dyDescent="0.25">
      <c r="A3" s="236" t="s">
        <v>12</v>
      </c>
      <c r="B3" s="253"/>
      <c r="C3" s="253"/>
      <c r="D3" s="253"/>
      <c r="E3" s="253"/>
      <c r="F3" s="253"/>
      <c r="G3" s="253"/>
      <c r="H3" s="253"/>
      <c r="I3" s="253"/>
      <c r="J3" s="163"/>
    </row>
    <row r="4" spans="1:10" s="161" customFormat="1" ht="15.75" x14ac:dyDescent="0.25">
      <c r="A4" s="167"/>
      <c r="B4" s="168"/>
      <c r="C4" s="168"/>
      <c r="D4" s="168"/>
      <c r="E4" s="168"/>
      <c r="F4" s="168"/>
      <c r="G4" s="168"/>
      <c r="H4" s="168"/>
      <c r="I4" s="168"/>
      <c r="J4" s="163"/>
    </row>
    <row r="5" spans="1:10" ht="25.5" customHeight="1" x14ac:dyDescent="0.25">
      <c r="A5" s="252" t="s">
        <v>8</v>
      </c>
      <c r="B5" s="252"/>
      <c r="C5" s="252"/>
      <c r="D5" s="252"/>
      <c r="E5" s="27" t="s">
        <v>75</v>
      </c>
      <c r="F5" s="27" t="s">
        <v>40</v>
      </c>
      <c r="G5" s="27" t="s">
        <v>38</v>
      </c>
      <c r="H5" s="27" t="s">
        <v>76</v>
      </c>
      <c r="I5" s="27" t="s">
        <v>17</v>
      </c>
      <c r="J5" s="27" t="s">
        <v>39</v>
      </c>
    </row>
    <row r="6" spans="1:10" ht="15" customHeight="1" x14ac:dyDescent="0.25">
      <c r="A6" s="252">
        <v>1</v>
      </c>
      <c r="B6" s="252"/>
      <c r="C6" s="252"/>
      <c r="D6" s="252"/>
      <c r="E6" s="27">
        <v>2</v>
      </c>
      <c r="F6" s="27">
        <v>3</v>
      </c>
      <c r="G6" s="27">
        <v>4</v>
      </c>
      <c r="H6" s="27">
        <v>5</v>
      </c>
      <c r="I6" s="27" t="s">
        <v>19</v>
      </c>
      <c r="J6" s="27" t="s">
        <v>20</v>
      </c>
    </row>
    <row r="7" spans="1:10" s="161" customFormat="1" ht="15" customHeight="1" x14ac:dyDescent="0.25">
      <c r="A7" s="254" t="s">
        <v>9</v>
      </c>
      <c r="B7" s="255"/>
      <c r="C7" s="255"/>
      <c r="D7" s="256"/>
      <c r="E7" s="178">
        <f>E9+E58+E65</f>
        <v>8051942.8099999996</v>
      </c>
      <c r="F7" s="179">
        <f>F9+F58+F65</f>
        <v>7795736.8000000017</v>
      </c>
      <c r="G7" s="179">
        <f>G9+G58+G65</f>
        <v>9480622.9800000004</v>
      </c>
      <c r="H7" s="179">
        <f>H9+H58+H65</f>
        <v>9144401.709999999</v>
      </c>
      <c r="I7" s="196">
        <f>H7/E7</f>
        <v>1.1356764355856124</v>
      </c>
      <c r="J7" s="196">
        <f>H7/G7</f>
        <v>0.96453595183467555</v>
      </c>
    </row>
    <row r="8" spans="1:10" s="161" customFormat="1" ht="15" customHeight="1" x14ac:dyDescent="0.25">
      <c r="A8" s="246" t="s">
        <v>194</v>
      </c>
      <c r="B8" s="247"/>
      <c r="C8" s="248"/>
      <c r="D8" s="165" t="s">
        <v>195</v>
      </c>
      <c r="E8" s="169"/>
      <c r="F8" s="170"/>
      <c r="G8" s="170"/>
      <c r="H8" s="170"/>
      <c r="I8" s="70"/>
      <c r="J8" s="70"/>
    </row>
    <row r="9" spans="1:10" ht="26.25" customHeight="1" x14ac:dyDescent="0.25">
      <c r="A9" s="246" t="s">
        <v>196</v>
      </c>
      <c r="B9" s="247"/>
      <c r="C9" s="248"/>
      <c r="D9" s="165" t="s">
        <v>197</v>
      </c>
      <c r="E9" s="173">
        <f>E10+E22+E29+E33+E50+E53</f>
        <v>7697100.7399999993</v>
      </c>
      <c r="F9" s="173">
        <f>F10+F22+F29+F33+F50</f>
        <v>7522330.790000001</v>
      </c>
      <c r="G9" s="173">
        <f>G10+G22+G29+G33+G50</f>
        <v>9005380.9500000011</v>
      </c>
      <c r="H9" s="173">
        <f>H10+H22+H29+H33+H50</f>
        <v>8724251.6699999999</v>
      </c>
      <c r="I9" s="68">
        <f t="shared" ref="I9:I71" si="0">H9/E9</f>
        <v>1.1334464709110721</v>
      </c>
      <c r="J9" s="68">
        <f t="shared" ref="J9:J71" si="1">H9/G9</f>
        <v>0.96878207800859317</v>
      </c>
    </row>
    <row r="10" spans="1:10" s="20" customFormat="1" ht="30.75" customHeight="1" x14ac:dyDescent="0.25">
      <c r="A10" s="237" t="s">
        <v>33</v>
      </c>
      <c r="B10" s="238"/>
      <c r="C10" s="239"/>
      <c r="D10" s="166"/>
      <c r="E10" s="171">
        <f>E11+E18</f>
        <v>6197815.7299999995</v>
      </c>
      <c r="F10" s="172">
        <f t="shared" ref="F10:H10" si="2">F11+F18</f>
        <v>6790756.040000001</v>
      </c>
      <c r="G10" s="172">
        <f t="shared" si="2"/>
        <v>7629723.0599999996</v>
      </c>
      <c r="H10" s="172">
        <f t="shared" si="2"/>
        <v>7619230.7599999998</v>
      </c>
      <c r="I10" s="71">
        <f t="shared" si="0"/>
        <v>1.2293412860146458</v>
      </c>
      <c r="J10" s="71">
        <f t="shared" si="1"/>
        <v>0.99862481247124057</v>
      </c>
    </row>
    <row r="11" spans="1:10" s="29" customFormat="1" ht="15" customHeight="1" x14ac:dyDescent="0.25">
      <c r="A11" s="249" t="s">
        <v>199</v>
      </c>
      <c r="B11" s="250"/>
      <c r="C11" s="251"/>
      <c r="D11" s="174"/>
      <c r="E11" s="171">
        <f>E12+E16</f>
        <v>6165937.6399999997</v>
      </c>
      <c r="F11" s="172">
        <f t="shared" ref="F11:H11" si="3">F12+F16</f>
        <v>6759895.0100000007</v>
      </c>
      <c r="G11" s="172">
        <f t="shared" si="3"/>
        <v>7598861.9799999995</v>
      </c>
      <c r="H11" s="172">
        <f t="shared" si="3"/>
        <v>7588369.6799999997</v>
      </c>
      <c r="I11" s="71">
        <f t="shared" si="0"/>
        <v>1.2306919276595214</v>
      </c>
      <c r="J11" s="71">
        <f t="shared" si="1"/>
        <v>0.99861922745437204</v>
      </c>
    </row>
    <row r="12" spans="1:10" s="29" customFormat="1" ht="15" customHeight="1" x14ac:dyDescent="0.25">
      <c r="A12" s="240">
        <v>3</v>
      </c>
      <c r="B12" s="241"/>
      <c r="C12" s="242"/>
      <c r="D12" s="166" t="s">
        <v>4</v>
      </c>
      <c r="E12" s="177">
        <f>E13+E14+E15</f>
        <v>6049401.1699999999</v>
      </c>
      <c r="F12" s="47">
        <f>F13+F14+F15</f>
        <v>6631348.8500000006</v>
      </c>
      <c r="G12" s="47">
        <f t="shared" ref="G12:H12" si="4">G13+G14+G15</f>
        <v>7598861.9799999995</v>
      </c>
      <c r="H12" s="47">
        <f t="shared" si="4"/>
        <v>7588369.6799999997</v>
      </c>
      <c r="I12" s="68">
        <f t="shared" si="0"/>
        <v>1.2544001408985743</v>
      </c>
      <c r="J12" s="68">
        <f t="shared" si="1"/>
        <v>0.99861922745437204</v>
      </c>
    </row>
    <row r="13" spans="1:10" s="29" customFormat="1" ht="15" customHeight="1" x14ac:dyDescent="0.25">
      <c r="A13" s="243">
        <v>31</v>
      </c>
      <c r="B13" s="244"/>
      <c r="C13" s="245"/>
      <c r="D13" s="164" t="s">
        <v>5</v>
      </c>
      <c r="E13" s="169">
        <v>4961636.08</v>
      </c>
      <c r="F13" s="170">
        <v>5000202.66</v>
      </c>
      <c r="G13" s="170">
        <v>5858078.5999999996</v>
      </c>
      <c r="H13" s="170">
        <v>5790265.8399999999</v>
      </c>
      <c r="I13" s="68">
        <f t="shared" si="0"/>
        <v>1.167007363425977</v>
      </c>
      <c r="J13" s="68">
        <f t="shared" si="1"/>
        <v>0.98842406109061087</v>
      </c>
    </row>
    <row r="14" spans="1:10" s="29" customFormat="1" ht="15" customHeight="1" x14ac:dyDescent="0.25">
      <c r="A14" s="243">
        <v>32</v>
      </c>
      <c r="B14" s="244"/>
      <c r="C14" s="245"/>
      <c r="D14" s="164" t="s">
        <v>14</v>
      </c>
      <c r="E14" s="169">
        <v>1076498.18</v>
      </c>
      <c r="F14" s="170">
        <v>1586433.61</v>
      </c>
      <c r="G14" s="170">
        <v>1730730.02</v>
      </c>
      <c r="H14" s="170">
        <v>1789737.28</v>
      </c>
      <c r="I14" s="69">
        <f t="shared" si="0"/>
        <v>1.6625548591266546</v>
      </c>
      <c r="J14" s="69">
        <f t="shared" si="1"/>
        <v>1.0340938559556505</v>
      </c>
    </row>
    <row r="15" spans="1:10" s="29" customFormat="1" ht="15" customHeight="1" x14ac:dyDescent="0.25">
      <c r="A15" s="175">
        <v>34</v>
      </c>
      <c r="B15" s="176"/>
      <c r="C15" s="164"/>
      <c r="D15" s="164" t="s">
        <v>113</v>
      </c>
      <c r="E15" s="169">
        <v>11266.91</v>
      </c>
      <c r="F15" s="170">
        <v>44712.58</v>
      </c>
      <c r="G15" s="170">
        <v>10053.36</v>
      </c>
      <c r="H15" s="170">
        <v>8366.56</v>
      </c>
      <c r="I15" s="69">
        <f t="shared" si="0"/>
        <v>0.74257804491204771</v>
      </c>
      <c r="J15" s="69">
        <f t="shared" si="1"/>
        <v>0.83221529916366255</v>
      </c>
    </row>
    <row r="16" spans="1:10" s="29" customFormat="1" ht="26.25" customHeight="1" x14ac:dyDescent="0.25">
      <c r="A16" s="240">
        <v>5</v>
      </c>
      <c r="B16" s="241"/>
      <c r="C16" s="242"/>
      <c r="D16" s="186" t="s">
        <v>11</v>
      </c>
      <c r="E16" s="189">
        <f>E17</f>
        <v>116536.47</v>
      </c>
      <c r="F16" s="188">
        <f t="shared" ref="F16:H16" si="5">F17</f>
        <v>128546.16</v>
      </c>
      <c r="G16" s="188">
        <f t="shared" si="5"/>
        <v>0</v>
      </c>
      <c r="H16" s="188">
        <f t="shared" si="5"/>
        <v>0</v>
      </c>
      <c r="I16" s="71">
        <f t="shared" si="0"/>
        <v>0</v>
      </c>
      <c r="J16" s="71"/>
    </row>
    <row r="17" spans="1:10" s="29" customFormat="1" ht="26.25" customHeight="1" x14ac:dyDescent="0.25">
      <c r="A17" s="243">
        <v>54</v>
      </c>
      <c r="B17" s="244"/>
      <c r="C17" s="245"/>
      <c r="D17" s="185" t="s">
        <v>210</v>
      </c>
      <c r="E17" s="189">
        <v>116536.47</v>
      </c>
      <c r="F17" s="188">
        <v>128546.16</v>
      </c>
      <c r="G17" s="188">
        <v>0</v>
      </c>
      <c r="H17" s="188">
        <v>0</v>
      </c>
      <c r="I17" s="71">
        <f t="shared" si="0"/>
        <v>0</v>
      </c>
      <c r="J17" s="71"/>
    </row>
    <row r="18" spans="1:10" s="29" customFormat="1" ht="15" customHeight="1" x14ac:dyDescent="0.25">
      <c r="A18" s="249" t="s">
        <v>200</v>
      </c>
      <c r="B18" s="250"/>
      <c r="C18" s="251"/>
      <c r="D18" s="164"/>
      <c r="E18" s="190">
        <f>E19</f>
        <v>31878.09</v>
      </c>
      <c r="F18" s="191">
        <f t="shared" ref="F18:H18" si="6">F19</f>
        <v>30861.03</v>
      </c>
      <c r="G18" s="191">
        <f t="shared" si="6"/>
        <v>30861.08</v>
      </c>
      <c r="H18" s="191">
        <f t="shared" si="6"/>
        <v>30861.08</v>
      </c>
      <c r="I18" s="68">
        <f t="shared" si="0"/>
        <v>0.9680968966459409</v>
      </c>
      <c r="J18" s="68">
        <f t="shared" si="1"/>
        <v>1</v>
      </c>
    </row>
    <row r="19" spans="1:10" s="29" customFormat="1" ht="15" customHeight="1" x14ac:dyDescent="0.25">
      <c r="A19" s="240">
        <v>3</v>
      </c>
      <c r="B19" s="241"/>
      <c r="C19" s="242"/>
      <c r="D19" s="166" t="s">
        <v>4</v>
      </c>
      <c r="E19" s="192">
        <f>E20+E21</f>
        <v>31878.09</v>
      </c>
      <c r="F19" s="193">
        <f t="shared" ref="F19:H19" si="7">F20+F21</f>
        <v>30861.03</v>
      </c>
      <c r="G19" s="193">
        <f t="shared" si="7"/>
        <v>30861.08</v>
      </c>
      <c r="H19" s="193">
        <f t="shared" si="7"/>
        <v>30861.08</v>
      </c>
      <c r="I19" s="69">
        <f t="shared" si="0"/>
        <v>0.9680968966459409</v>
      </c>
      <c r="J19" s="69">
        <f t="shared" si="1"/>
        <v>1</v>
      </c>
    </row>
    <row r="20" spans="1:10" s="29" customFormat="1" ht="15" customHeight="1" x14ac:dyDescent="0.25">
      <c r="A20" s="243">
        <v>32</v>
      </c>
      <c r="B20" s="244"/>
      <c r="C20" s="245"/>
      <c r="D20" s="183" t="s">
        <v>14</v>
      </c>
      <c r="E20" s="189">
        <v>0</v>
      </c>
      <c r="F20" s="188">
        <v>0</v>
      </c>
      <c r="G20" s="188">
        <v>0</v>
      </c>
      <c r="H20" s="188">
        <v>0</v>
      </c>
      <c r="I20" s="86"/>
      <c r="J20" s="86"/>
    </row>
    <row r="21" spans="1:10" s="29" customFormat="1" ht="15" customHeight="1" x14ac:dyDescent="0.25">
      <c r="A21" s="175">
        <v>34</v>
      </c>
      <c r="B21" s="176"/>
      <c r="C21" s="164"/>
      <c r="D21" s="164" t="s">
        <v>113</v>
      </c>
      <c r="E21" s="189">
        <v>31878.09</v>
      </c>
      <c r="F21" s="188">
        <v>30861.03</v>
      </c>
      <c r="G21" s="188">
        <v>30861.08</v>
      </c>
      <c r="H21" s="188">
        <v>30861.08</v>
      </c>
      <c r="I21" s="71">
        <f t="shared" si="0"/>
        <v>0.9680968966459409</v>
      </c>
      <c r="J21" s="71">
        <f t="shared" si="1"/>
        <v>1</v>
      </c>
    </row>
    <row r="22" spans="1:10" s="29" customFormat="1" ht="15" customHeight="1" x14ac:dyDescent="0.25">
      <c r="A22" s="237" t="s">
        <v>32</v>
      </c>
      <c r="B22" s="238"/>
      <c r="C22" s="239"/>
      <c r="D22" s="174"/>
      <c r="E22" s="190">
        <f>E23+E27</f>
        <v>195184.68</v>
      </c>
      <c r="F22" s="191">
        <f t="shared" ref="F22:H22" si="8">F23+F27</f>
        <v>117028.33</v>
      </c>
      <c r="G22" s="191">
        <f t="shared" si="8"/>
        <v>129138.9</v>
      </c>
      <c r="H22" s="191">
        <f t="shared" si="8"/>
        <v>173993.33</v>
      </c>
      <c r="I22" s="71">
        <f t="shared" si="0"/>
        <v>0.89142923512234662</v>
      </c>
      <c r="J22" s="71">
        <f t="shared" si="1"/>
        <v>1.3473347689967934</v>
      </c>
    </row>
    <row r="23" spans="1:10" s="29" customFormat="1" ht="15" customHeight="1" x14ac:dyDescent="0.25">
      <c r="A23" s="240">
        <v>3</v>
      </c>
      <c r="B23" s="241"/>
      <c r="C23" s="242"/>
      <c r="D23" s="166" t="s">
        <v>4</v>
      </c>
      <c r="E23" s="192">
        <f>E24+E25+E26</f>
        <v>195184.68</v>
      </c>
      <c r="F23" s="193">
        <f>F24+F25+F26</f>
        <v>117028.33</v>
      </c>
      <c r="G23" s="193">
        <f t="shared" ref="G23:H23" si="9">G24+G25+G26</f>
        <v>21183.86</v>
      </c>
      <c r="H23" s="193">
        <f t="shared" si="9"/>
        <v>68497.689999999988</v>
      </c>
      <c r="I23" s="69">
        <f t="shared" si="0"/>
        <v>0.35093783999850803</v>
      </c>
      <c r="J23" s="69">
        <f t="shared" si="1"/>
        <v>3.2334848323204546</v>
      </c>
    </row>
    <row r="24" spans="1:10" s="29" customFormat="1" ht="15" customHeight="1" x14ac:dyDescent="0.25">
      <c r="A24" s="243">
        <v>31</v>
      </c>
      <c r="B24" s="244"/>
      <c r="C24" s="245"/>
      <c r="D24" s="164" t="s">
        <v>5</v>
      </c>
      <c r="E24" s="189">
        <v>0</v>
      </c>
      <c r="F24" s="188">
        <v>0</v>
      </c>
      <c r="G24" s="188">
        <v>0</v>
      </c>
      <c r="H24" s="188">
        <v>0</v>
      </c>
      <c r="I24" s="71"/>
      <c r="J24" s="71"/>
    </row>
    <row r="25" spans="1:10" s="29" customFormat="1" ht="15" customHeight="1" x14ac:dyDescent="0.25">
      <c r="A25" s="243">
        <v>32</v>
      </c>
      <c r="B25" s="244"/>
      <c r="C25" s="245"/>
      <c r="D25" s="164" t="s">
        <v>14</v>
      </c>
      <c r="E25" s="189">
        <v>195184.68</v>
      </c>
      <c r="F25" s="188">
        <v>117028.33</v>
      </c>
      <c r="G25" s="188">
        <v>21176.86</v>
      </c>
      <c r="H25" s="188">
        <v>68486.509999999995</v>
      </c>
      <c r="I25" s="71">
        <f t="shared" si="0"/>
        <v>0.35088056091287489</v>
      </c>
      <c r="J25" s="71">
        <f t="shared" si="1"/>
        <v>3.2340257243047361</v>
      </c>
    </row>
    <row r="26" spans="1:10" s="29" customFormat="1" ht="15" customHeight="1" x14ac:dyDescent="0.25">
      <c r="A26" s="175">
        <v>34</v>
      </c>
      <c r="B26" s="176"/>
      <c r="C26" s="164"/>
      <c r="D26" s="164" t="s">
        <v>113</v>
      </c>
      <c r="E26" s="189">
        <v>0</v>
      </c>
      <c r="F26" s="188">
        <v>0</v>
      </c>
      <c r="G26" s="188">
        <v>7</v>
      </c>
      <c r="H26" s="188">
        <v>11.18</v>
      </c>
      <c r="I26" s="71"/>
      <c r="J26" s="71"/>
    </row>
    <row r="27" spans="1:10" s="29" customFormat="1" ht="26.25" customHeight="1" x14ac:dyDescent="0.25">
      <c r="A27" s="240">
        <v>5</v>
      </c>
      <c r="B27" s="241"/>
      <c r="C27" s="242"/>
      <c r="D27" s="186" t="s">
        <v>11</v>
      </c>
      <c r="E27" s="189">
        <f>E28</f>
        <v>0</v>
      </c>
      <c r="F27" s="188">
        <f t="shared" ref="F27:H27" si="10">F28</f>
        <v>0</v>
      </c>
      <c r="G27" s="188">
        <f t="shared" si="10"/>
        <v>107955.04</v>
      </c>
      <c r="H27" s="188">
        <f t="shared" si="10"/>
        <v>105495.64</v>
      </c>
      <c r="I27" s="71"/>
      <c r="J27" s="71">
        <f t="shared" si="1"/>
        <v>0.97721829383787928</v>
      </c>
    </row>
    <row r="28" spans="1:10" s="29" customFormat="1" ht="26.25" customHeight="1" x14ac:dyDescent="0.25">
      <c r="A28" s="243">
        <v>54</v>
      </c>
      <c r="B28" s="244"/>
      <c r="C28" s="245"/>
      <c r="D28" s="185" t="s">
        <v>210</v>
      </c>
      <c r="E28" s="189">
        <v>0</v>
      </c>
      <c r="F28" s="188">
        <v>0</v>
      </c>
      <c r="G28" s="188">
        <v>107955.04</v>
      </c>
      <c r="H28" s="188">
        <v>105495.64</v>
      </c>
      <c r="I28" s="71"/>
      <c r="J28" s="71">
        <f t="shared" si="1"/>
        <v>0.97721829383787928</v>
      </c>
    </row>
    <row r="29" spans="1:10" ht="30.75" customHeight="1" x14ac:dyDescent="0.25">
      <c r="A29" s="237" t="s">
        <v>167</v>
      </c>
      <c r="B29" s="238"/>
      <c r="C29" s="239"/>
      <c r="D29" s="174"/>
      <c r="E29" s="190">
        <f>E30</f>
        <v>29554.18</v>
      </c>
      <c r="F29" s="191">
        <f>F30</f>
        <v>30566.06</v>
      </c>
      <c r="G29" s="191">
        <f t="shared" ref="G29:H29" si="11">G30</f>
        <v>28931.53</v>
      </c>
      <c r="H29" s="191">
        <f t="shared" si="11"/>
        <v>28852.83</v>
      </c>
      <c r="I29" s="71">
        <f t="shared" si="0"/>
        <v>0.97626900830948449</v>
      </c>
      <c r="J29" s="71">
        <f t="shared" si="1"/>
        <v>0.9972797843736575</v>
      </c>
    </row>
    <row r="30" spans="1:10" ht="15" customHeight="1" x14ac:dyDescent="0.25">
      <c r="A30" s="240">
        <v>3</v>
      </c>
      <c r="B30" s="241"/>
      <c r="C30" s="242"/>
      <c r="D30" s="166" t="s">
        <v>4</v>
      </c>
      <c r="E30" s="192">
        <f>E31+E32</f>
        <v>29554.18</v>
      </c>
      <c r="F30" s="193">
        <f>F31+F32</f>
        <v>30566.06</v>
      </c>
      <c r="G30" s="193">
        <f t="shared" ref="G30:H30" si="12">G31+G32</f>
        <v>28931.53</v>
      </c>
      <c r="H30" s="193">
        <f t="shared" si="12"/>
        <v>28852.83</v>
      </c>
      <c r="I30" s="69">
        <f t="shared" si="0"/>
        <v>0.97626900830948449</v>
      </c>
      <c r="J30" s="69">
        <f t="shared" si="1"/>
        <v>0.9972797843736575</v>
      </c>
    </row>
    <row r="31" spans="1:10" ht="15" customHeight="1" x14ac:dyDescent="0.25">
      <c r="A31" s="243">
        <v>31</v>
      </c>
      <c r="B31" s="244"/>
      <c r="C31" s="245"/>
      <c r="D31" s="164" t="s">
        <v>5</v>
      </c>
      <c r="E31" s="189">
        <v>7731.1</v>
      </c>
      <c r="F31" s="188">
        <v>0</v>
      </c>
      <c r="G31" s="188">
        <v>0</v>
      </c>
      <c r="H31" s="188">
        <v>0</v>
      </c>
      <c r="I31" s="71">
        <f t="shared" si="0"/>
        <v>0</v>
      </c>
      <c r="J31" s="71"/>
    </row>
    <row r="32" spans="1:10" ht="15" customHeight="1" x14ac:dyDescent="0.25">
      <c r="A32" s="243">
        <v>32</v>
      </c>
      <c r="B32" s="244"/>
      <c r="C32" s="245"/>
      <c r="D32" s="164" t="s">
        <v>14</v>
      </c>
      <c r="E32" s="189">
        <v>21823.08</v>
      </c>
      <c r="F32" s="188">
        <v>30566.06</v>
      </c>
      <c r="G32" s="188">
        <v>28931.53</v>
      </c>
      <c r="H32" s="188">
        <v>28852.83</v>
      </c>
      <c r="I32" s="71">
        <f t="shared" si="0"/>
        <v>1.3221245580367207</v>
      </c>
      <c r="J32" s="71">
        <f t="shared" si="1"/>
        <v>0.9972797843736575</v>
      </c>
    </row>
    <row r="33" spans="1:10" ht="15" customHeight="1" x14ac:dyDescent="0.25">
      <c r="A33" s="237" t="s">
        <v>169</v>
      </c>
      <c r="B33" s="238"/>
      <c r="C33" s="239"/>
      <c r="D33" s="164"/>
      <c r="E33" s="190">
        <f>E34+E38+E42+E46</f>
        <v>1049474.5499999998</v>
      </c>
      <c r="F33" s="191">
        <f>F34+F38+F42+F46</f>
        <v>464529.83</v>
      </c>
      <c r="G33" s="191">
        <f t="shared" ref="G33:H33" si="13">G34+G38+G42+G46</f>
        <v>1080287.4600000002</v>
      </c>
      <c r="H33" s="191">
        <f t="shared" si="13"/>
        <v>791056.48</v>
      </c>
      <c r="I33" s="71">
        <f t="shared" si="0"/>
        <v>0.75376432901588719</v>
      </c>
      <c r="J33" s="71">
        <f t="shared" si="1"/>
        <v>0.73226479922297705</v>
      </c>
    </row>
    <row r="34" spans="1:10" ht="15" customHeight="1" x14ac:dyDescent="0.25">
      <c r="A34" s="237" t="s">
        <v>201</v>
      </c>
      <c r="B34" s="238"/>
      <c r="C34" s="239"/>
      <c r="D34" s="174"/>
      <c r="E34" s="190">
        <f>E35</f>
        <v>1026577.44</v>
      </c>
      <c r="F34" s="191">
        <f>F35</f>
        <v>437761.91000000003</v>
      </c>
      <c r="G34" s="191">
        <f t="shared" ref="G34:H34" si="14">G35</f>
        <v>963195.54</v>
      </c>
      <c r="H34" s="191">
        <f t="shared" si="14"/>
        <v>673964.55999999994</v>
      </c>
      <c r="I34" s="71">
        <f t="shared" si="0"/>
        <v>0.65651604422555787</v>
      </c>
      <c r="J34" s="71">
        <f t="shared" si="1"/>
        <v>0.69971727651479776</v>
      </c>
    </row>
    <row r="35" spans="1:10" ht="15" customHeight="1" x14ac:dyDescent="0.25">
      <c r="A35" s="240">
        <v>3</v>
      </c>
      <c r="B35" s="241"/>
      <c r="C35" s="242"/>
      <c r="D35" s="166" t="s">
        <v>4</v>
      </c>
      <c r="E35" s="192">
        <f>E36+E37</f>
        <v>1026577.44</v>
      </c>
      <c r="F35" s="193">
        <f>F36+F37</f>
        <v>437761.91000000003</v>
      </c>
      <c r="G35" s="193">
        <f t="shared" ref="G35:H35" si="15">G36+G37</f>
        <v>963195.54</v>
      </c>
      <c r="H35" s="193">
        <f t="shared" si="15"/>
        <v>673964.55999999994</v>
      </c>
      <c r="I35" s="69">
        <f t="shared" si="0"/>
        <v>0.65651604422555787</v>
      </c>
      <c r="J35" s="69">
        <f t="shared" si="1"/>
        <v>0.69971727651479776</v>
      </c>
    </row>
    <row r="36" spans="1:10" ht="15" customHeight="1" x14ac:dyDescent="0.25">
      <c r="A36" s="243">
        <v>31</v>
      </c>
      <c r="B36" s="244"/>
      <c r="C36" s="245"/>
      <c r="D36" s="164" t="s">
        <v>5</v>
      </c>
      <c r="E36" s="189">
        <v>533742.35</v>
      </c>
      <c r="F36" s="188">
        <v>378628.46</v>
      </c>
      <c r="G36" s="188">
        <v>624532.38</v>
      </c>
      <c r="H36" s="188">
        <v>529622.32999999996</v>
      </c>
      <c r="I36" s="71">
        <f t="shared" si="0"/>
        <v>0.99228088233957823</v>
      </c>
      <c r="J36" s="71">
        <f t="shared" si="1"/>
        <v>0.84803021742443518</v>
      </c>
    </row>
    <row r="37" spans="1:10" ht="15" customHeight="1" x14ac:dyDescent="0.25">
      <c r="A37" s="243">
        <v>32</v>
      </c>
      <c r="B37" s="244"/>
      <c r="C37" s="245"/>
      <c r="D37" s="164" t="s">
        <v>14</v>
      </c>
      <c r="E37" s="189">
        <v>492835.09</v>
      </c>
      <c r="F37" s="188">
        <v>59133.45</v>
      </c>
      <c r="G37" s="188">
        <v>338663.16</v>
      </c>
      <c r="H37" s="188">
        <v>144342.23000000001</v>
      </c>
      <c r="I37" s="71">
        <f t="shared" si="0"/>
        <v>0.29288139771054045</v>
      </c>
      <c r="J37" s="71">
        <f t="shared" si="1"/>
        <v>0.4262117851850199</v>
      </c>
    </row>
    <row r="38" spans="1:10" ht="26.25" customHeight="1" x14ac:dyDescent="0.25">
      <c r="A38" s="237" t="s">
        <v>202</v>
      </c>
      <c r="B38" s="238"/>
      <c r="C38" s="239"/>
      <c r="D38" s="174"/>
      <c r="E38" s="190">
        <f>E39</f>
        <v>0</v>
      </c>
      <c r="F38" s="191">
        <f>F39</f>
        <v>0</v>
      </c>
      <c r="G38" s="191">
        <f t="shared" ref="G38:H38" si="16">G39</f>
        <v>90324</v>
      </c>
      <c r="H38" s="191">
        <f t="shared" si="16"/>
        <v>90324</v>
      </c>
      <c r="I38" s="71"/>
      <c r="J38" s="71">
        <f t="shared" si="1"/>
        <v>1</v>
      </c>
    </row>
    <row r="39" spans="1:10" ht="15" customHeight="1" x14ac:dyDescent="0.25">
      <c r="A39" s="240">
        <v>3</v>
      </c>
      <c r="B39" s="241"/>
      <c r="C39" s="242"/>
      <c r="D39" s="166" t="s">
        <v>4</v>
      </c>
      <c r="E39" s="192">
        <f>E40+E41</f>
        <v>0</v>
      </c>
      <c r="F39" s="193">
        <f>F40+F41</f>
        <v>0</v>
      </c>
      <c r="G39" s="193">
        <f t="shared" ref="G39:H39" si="17">G40+G41</f>
        <v>90324</v>
      </c>
      <c r="H39" s="193">
        <f t="shared" si="17"/>
        <v>90324</v>
      </c>
      <c r="I39" s="69"/>
      <c r="J39" s="69">
        <f t="shared" si="1"/>
        <v>1</v>
      </c>
    </row>
    <row r="40" spans="1:10" ht="15" customHeight="1" x14ac:dyDescent="0.25">
      <c r="A40" s="243">
        <v>31</v>
      </c>
      <c r="B40" s="244"/>
      <c r="C40" s="245"/>
      <c r="D40" s="164" t="s">
        <v>5</v>
      </c>
      <c r="E40" s="189">
        <v>0</v>
      </c>
      <c r="F40" s="188">
        <v>0</v>
      </c>
      <c r="G40" s="188">
        <v>0</v>
      </c>
      <c r="H40" s="188">
        <v>0</v>
      </c>
      <c r="I40" s="71"/>
      <c r="J40" s="71"/>
    </row>
    <row r="41" spans="1:10" ht="15" customHeight="1" x14ac:dyDescent="0.25">
      <c r="A41" s="243">
        <v>32</v>
      </c>
      <c r="B41" s="244"/>
      <c r="C41" s="245"/>
      <c r="D41" s="164" t="s">
        <v>14</v>
      </c>
      <c r="E41" s="189">
        <v>0</v>
      </c>
      <c r="F41" s="188">
        <v>0</v>
      </c>
      <c r="G41" s="188">
        <v>90324</v>
      </c>
      <c r="H41" s="188">
        <v>90324</v>
      </c>
      <c r="I41" s="71"/>
      <c r="J41" s="71">
        <f t="shared" si="1"/>
        <v>1</v>
      </c>
    </row>
    <row r="42" spans="1:10" ht="15" customHeight="1" x14ac:dyDescent="0.25">
      <c r="A42" s="237" t="s">
        <v>203</v>
      </c>
      <c r="B42" s="238"/>
      <c r="C42" s="239"/>
      <c r="D42" s="174"/>
      <c r="E42" s="190">
        <f>E43</f>
        <v>19149.599999999999</v>
      </c>
      <c r="F42" s="191">
        <f>F43</f>
        <v>14709.12</v>
      </c>
      <c r="G42" s="191">
        <f t="shared" ref="G42:H42" si="18">G43</f>
        <v>14709.12</v>
      </c>
      <c r="H42" s="191">
        <f t="shared" si="18"/>
        <v>14709.12</v>
      </c>
      <c r="I42" s="71">
        <f t="shared" si="0"/>
        <v>0.76811630530141628</v>
      </c>
      <c r="J42" s="71">
        <f t="shared" si="1"/>
        <v>1</v>
      </c>
    </row>
    <row r="43" spans="1:10" ht="15" customHeight="1" x14ac:dyDescent="0.25">
      <c r="A43" s="240">
        <v>3</v>
      </c>
      <c r="B43" s="241"/>
      <c r="C43" s="242"/>
      <c r="D43" s="166" t="s">
        <v>4</v>
      </c>
      <c r="E43" s="192">
        <f>E44+E45</f>
        <v>19149.599999999999</v>
      </c>
      <c r="F43" s="193">
        <f>F44+F45</f>
        <v>14709.12</v>
      </c>
      <c r="G43" s="193">
        <f t="shared" ref="G43:H43" si="19">G44+G45</f>
        <v>14709.12</v>
      </c>
      <c r="H43" s="193">
        <f t="shared" si="19"/>
        <v>14709.12</v>
      </c>
      <c r="I43" s="69">
        <f t="shared" si="0"/>
        <v>0.76811630530141628</v>
      </c>
      <c r="J43" s="69">
        <f t="shared" si="1"/>
        <v>1</v>
      </c>
    </row>
    <row r="44" spans="1:10" ht="15" customHeight="1" x14ac:dyDescent="0.25">
      <c r="A44" s="243">
        <v>31</v>
      </c>
      <c r="B44" s="244"/>
      <c r="C44" s="245"/>
      <c r="D44" s="164" t="s">
        <v>5</v>
      </c>
      <c r="E44" s="189">
        <v>19149.599999999999</v>
      </c>
      <c r="F44" s="188">
        <v>12477.12</v>
      </c>
      <c r="G44" s="188">
        <v>12477.12</v>
      </c>
      <c r="H44" s="188">
        <v>12477.12</v>
      </c>
      <c r="I44" s="71">
        <f t="shared" si="0"/>
        <v>0.6515603459080086</v>
      </c>
      <c r="J44" s="71">
        <f t="shared" si="1"/>
        <v>1</v>
      </c>
    </row>
    <row r="45" spans="1:10" ht="15" customHeight="1" x14ac:dyDescent="0.25">
      <c r="A45" s="243">
        <v>32</v>
      </c>
      <c r="B45" s="244"/>
      <c r="C45" s="245"/>
      <c r="D45" s="164" t="s">
        <v>14</v>
      </c>
      <c r="E45" s="189">
        <v>0</v>
      </c>
      <c r="F45" s="188">
        <v>2232</v>
      </c>
      <c r="G45" s="188">
        <v>2232</v>
      </c>
      <c r="H45" s="188">
        <v>2232</v>
      </c>
      <c r="I45" s="71"/>
      <c r="J45" s="71">
        <f t="shared" si="1"/>
        <v>1</v>
      </c>
    </row>
    <row r="46" spans="1:10" ht="15" customHeight="1" x14ac:dyDescent="0.25">
      <c r="A46" s="237" t="s">
        <v>204</v>
      </c>
      <c r="B46" s="238"/>
      <c r="C46" s="239"/>
      <c r="D46" s="164"/>
      <c r="E46" s="190">
        <f>E47</f>
        <v>3747.51</v>
      </c>
      <c r="F46" s="191">
        <f>F47</f>
        <v>12058.8</v>
      </c>
      <c r="G46" s="191">
        <f t="shared" ref="G46:H46" si="20">G47</f>
        <v>12058.8</v>
      </c>
      <c r="H46" s="191">
        <f t="shared" si="20"/>
        <v>12058.8</v>
      </c>
      <c r="I46" s="71">
        <f t="shared" si="0"/>
        <v>3.2178166302424804</v>
      </c>
      <c r="J46" s="71">
        <f t="shared" si="1"/>
        <v>1</v>
      </c>
    </row>
    <row r="47" spans="1:10" ht="15" customHeight="1" x14ac:dyDescent="0.25">
      <c r="A47" s="240">
        <v>3</v>
      </c>
      <c r="B47" s="241"/>
      <c r="C47" s="242"/>
      <c r="D47" s="166" t="s">
        <v>4</v>
      </c>
      <c r="E47" s="192">
        <f>E48+E49</f>
        <v>3747.51</v>
      </c>
      <c r="F47" s="193">
        <f>F48+F49</f>
        <v>12058.8</v>
      </c>
      <c r="G47" s="193">
        <f t="shared" ref="G47:H47" si="21">G48+G49</f>
        <v>12058.8</v>
      </c>
      <c r="H47" s="193">
        <f t="shared" si="21"/>
        <v>12058.8</v>
      </c>
      <c r="I47" s="69">
        <f t="shared" si="0"/>
        <v>3.2178166302424804</v>
      </c>
      <c r="J47" s="69">
        <f t="shared" si="1"/>
        <v>1</v>
      </c>
    </row>
    <row r="48" spans="1:10" ht="15" customHeight="1" x14ac:dyDescent="0.25">
      <c r="A48" s="243">
        <v>31</v>
      </c>
      <c r="B48" s="244"/>
      <c r="C48" s="245"/>
      <c r="D48" s="164" t="s">
        <v>5</v>
      </c>
      <c r="E48" s="189">
        <v>3747.51</v>
      </c>
      <c r="F48" s="188">
        <v>10911.8</v>
      </c>
      <c r="G48" s="188">
        <v>10911.8</v>
      </c>
      <c r="H48" s="188">
        <v>10911.8</v>
      </c>
      <c r="I48" s="71">
        <f t="shared" si="0"/>
        <v>2.9117467331641538</v>
      </c>
      <c r="J48" s="71">
        <f t="shared" si="1"/>
        <v>1</v>
      </c>
    </row>
    <row r="49" spans="1:10" ht="15" customHeight="1" x14ac:dyDescent="0.25">
      <c r="A49" s="243">
        <v>32</v>
      </c>
      <c r="B49" s="244"/>
      <c r="C49" s="245"/>
      <c r="D49" s="164" t="s">
        <v>14</v>
      </c>
      <c r="E49" s="189">
        <v>0</v>
      </c>
      <c r="F49" s="188">
        <v>1147</v>
      </c>
      <c r="G49" s="188">
        <v>1147</v>
      </c>
      <c r="H49" s="188">
        <v>1147</v>
      </c>
      <c r="I49" s="71"/>
      <c r="J49" s="71">
        <f t="shared" si="1"/>
        <v>1</v>
      </c>
    </row>
    <row r="50" spans="1:10" ht="15" customHeight="1" x14ac:dyDescent="0.25">
      <c r="A50" s="237" t="s">
        <v>173</v>
      </c>
      <c r="B50" s="238"/>
      <c r="C50" s="239"/>
      <c r="D50" s="164"/>
      <c r="E50" s="190">
        <f>E51</f>
        <v>119575.95</v>
      </c>
      <c r="F50" s="191">
        <f>F51</f>
        <v>119450.53</v>
      </c>
      <c r="G50" s="191">
        <f t="shared" ref="G50:H51" si="22">G51</f>
        <v>137300</v>
      </c>
      <c r="H50" s="191">
        <f t="shared" si="22"/>
        <v>111118.27</v>
      </c>
      <c r="I50" s="71">
        <f t="shared" si="0"/>
        <v>0.92926938903684231</v>
      </c>
      <c r="J50" s="71">
        <f t="shared" si="1"/>
        <v>0.80931005098324837</v>
      </c>
    </row>
    <row r="51" spans="1:10" ht="15" customHeight="1" x14ac:dyDescent="0.25">
      <c r="A51" s="240">
        <v>3</v>
      </c>
      <c r="B51" s="241"/>
      <c r="C51" s="242"/>
      <c r="D51" s="166" t="s">
        <v>4</v>
      </c>
      <c r="E51" s="192">
        <f>E52</f>
        <v>119575.95</v>
      </c>
      <c r="F51" s="193">
        <f>F52</f>
        <v>119450.53</v>
      </c>
      <c r="G51" s="193">
        <f t="shared" si="22"/>
        <v>137300</v>
      </c>
      <c r="H51" s="193">
        <f t="shared" si="22"/>
        <v>111118.27</v>
      </c>
      <c r="I51" s="69">
        <f t="shared" si="0"/>
        <v>0.92926938903684231</v>
      </c>
      <c r="J51" s="69">
        <f t="shared" si="1"/>
        <v>0.80931005098324837</v>
      </c>
    </row>
    <row r="52" spans="1:10" ht="15" customHeight="1" x14ac:dyDescent="0.25">
      <c r="A52" s="243">
        <v>32</v>
      </c>
      <c r="B52" s="244"/>
      <c r="C52" s="245"/>
      <c r="D52" s="164" t="s">
        <v>14</v>
      </c>
      <c r="E52" s="189">
        <v>119575.95</v>
      </c>
      <c r="F52" s="188">
        <v>119450.53</v>
      </c>
      <c r="G52" s="188">
        <v>137300</v>
      </c>
      <c r="H52" s="188">
        <v>111118.27</v>
      </c>
      <c r="I52" s="71">
        <f t="shared" si="0"/>
        <v>0.92926938903684231</v>
      </c>
      <c r="J52" s="71">
        <f t="shared" si="1"/>
        <v>0.80931005098324837</v>
      </c>
    </row>
    <row r="53" spans="1:10" ht="28.5" customHeight="1" x14ac:dyDescent="0.25">
      <c r="A53" s="237" t="s">
        <v>212</v>
      </c>
      <c r="B53" s="238"/>
      <c r="C53" s="239"/>
      <c r="D53" s="164"/>
      <c r="E53" s="190">
        <f>E54</f>
        <v>105495.65</v>
      </c>
      <c r="F53" s="191">
        <f t="shared" ref="F53:H54" si="23">F54</f>
        <v>0</v>
      </c>
      <c r="G53" s="191">
        <f t="shared" si="23"/>
        <v>0</v>
      </c>
      <c r="H53" s="191">
        <f t="shared" si="23"/>
        <v>0</v>
      </c>
      <c r="I53" s="68">
        <f t="shared" si="0"/>
        <v>0</v>
      </c>
      <c r="J53" s="68"/>
    </row>
    <row r="54" spans="1:10" s="161" customFormat="1" ht="15" customHeight="1" x14ac:dyDescent="0.25">
      <c r="A54" s="240">
        <v>3</v>
      </c>
      <c r="B54" s="241"/>
      <c r="C54" s="242"/>
      <c r="D54" s="180" t="s">
        <v>4</v>
      </c>
      <c r="E54" s="192">
        <f>E55</f>
        <v>105495.65</v>
      </c>
      <c r="F54" s="193">
        <f t="shared" si="23"/>
        <v>0</v>
      </c>
      <c r="G54" s="193">
        <f t="shared" si="23"/>
        <v>0</v>
      </c>
      <c r="H54" s="193">
        <f t="shared" si="23"/>
        <v>0</v>
      </c>
      <c r="I54" s="69">
        <f t="shared" si="0"/>
        <v>0</v>
      </c>
      <c r="J54" s="69"/>
    </row>
    <row r="55" spans="1:10" s="161" customFormat="1" ht="15" customHeight="1" x14ac:dyDescent="0.25">
      <c r="A55" s="243">
        <v>32</v>
      </c>
      <c r="B55" s="244"/>
      <c r="C55" s="245"/>
      <c r="D55" s="183" t="s">
        <v>14</v>
      </c>
      <c r="E55" s="189">
        <v>105495.65</v>
      </c>
      <c r="F55" s="188">
        <v>0</v>
      </c>
      <c r="G55" s="188">
        <v>0</v>
      </c>
      <c r="H55" s="188">
        <v>0</v>
      </c>
      <c r="I55" s="71">
        <f t="shared" si="0"/>
        <v>0</v>
      </c>
      <c r="J55" s="71"/>
    </row>
    <row r="56" spans="1:10" s="161" customFormat="1" ht="15" customHeight="1" x14ac:dyDescent="0.25">
      <c r="A56" s="257"/>
      <c r="B56" s="258"/>
      <c r="C56" s="259"/>
      <c r="D56" s="183"/>
      <c r="E56" s="189"/>
      <c r="F56" s="188"/>
      <c r="G56" s="188"/>
      <c r="H56" s="188"/>
      <c r="I56" s="71"/>
      <c r="J56" s="71"/>
    </row>
    <row r="57" spans="1:10" ht="15" customHeight="1" x14ac:dyDescent="0.25">
      <c r="A57" s="246" t="s">
        <v>194</v>
      </c>
      <c r="B57" s="247"/>
      <c r="C57" s="248"/>
      <c r="D57" s="165" t="s">
        <v>205</v>
      </c>
      <c r="E57" s="189"/>
      <c r="F57" s="188"/>
      <c r="G57" s="188"/>
      <c r="H57" s="188"/>
      <c r="I57" s="71"/>
      <c r="J57" s="71"/>
    </row>
    <row r="58" spans="1:10" ht="21" customHeight="1" x14ac:dyDescent="0.25">
      <c r="A58" s="246" t="s">
        <v>206</v>
      </c>
      <c r="B58" s="247"/>
      <c r="C58" s="248"/>
      <c r="D58" s="165" t="s">
        <v>207</v>
      </c>
      <c r="E58" s="194">
        <f t="shared" ref="E58:F61" si="24">E59</f>
        <v>25773.65</v>
      </c>
      <c r="F58" s="195">
        <f t="shared" si="24"/>
        <v>31189.86</v>
      </c>
      <c r="G58" s="195">
        <f t="shared" ref="G58:H61" si="25">G59</f>
        <v>31189.86</v>
      </c>
      <c r="H58" s="195">
        <f t="shared" si="25"/>
        <v>31118.75</v>
      </c>
      <c r="I58" s="71">
        <f t="shared" si="0"/>
        <v>1.2073862258547003</v>
      </c>
      <c r="J58" s="71">
        <f t="shared" si="1"/>
        <v>0.99772009236335135</v>
      </c>
    </row>
    <row r="59" spans="1:10" ht="26.25" customHeight="1" x14ac:dyDescent="0.25">
      <c r="A59" s="237" t="s">
        <v>33</v>
      </c>
      <c r="B59" s="238"/>
      <c r="C59" s="239"/>
      <c r="D59" s="164"/>
      <c r="E59" s="194">
        <f t="shared" si="24"/>
        <v>25773.65</v>
      </c>
      <c r="F59" s="195">
        <f t="shared" si="24"/>
        <v>31189.86</v>
      </c>
      <c r="G59" s="195">
        <f t="shared" si="25"/>
        <v>31189.86</v>
      </c>
      <c r="H59" s="195">
        <f t="shared" si="25"/>
        <v>31118.75</v>
      </c>
      <c r="I59" s="71">
        <f t="shared" si="0"/>
        <v>1.2073862258547003</v>
      </c>
      <c r="J59" s="71">
        <f t="shared" si="1"/>
        <v>0.99772009236335135</v>
      </c>
    </row>
    <row r="60" spans="1:10" ht="15" customHeight="1" x14ac:dyDescent="0.25">
      <c r="A60" s="249" t="s">
        <v>200</v>
      </c>
      <c r="B60" s="250"/>
      <c r="C60" s="251"/>
      <c r="D60" s="174"/>
      <c r="E60" s="190">
        <f t="shared" si="24"/>
        <v>25773.65</v>
      </c>
      <c r="F60" s="191">
        <f t="shared" si="24"/>
        <v>31189.86</v>
      </c>
      <c r="G60" s="191">
        <f t="shared" si="25"/>
        <v>31189.86</v>
      </c>
      <c r="H60" s="191">
        <f t="shared" si="25"/>
        <v>31118.75</v>
      </c>
      <c r="I60" s="71">
        <f t="shared" si="0"/>
        <v>1.2073862258547003</v>
      </c>
      <c r="J60" s="71">
        <f t="shared" si="1"/>
        <v>0.99772009236335135</v>
      </c>
    </row>
    <row r="61" spans="1:10" ht="15" customHeight="1" x14ac:dyDescent="0.25">
      <c r="A61" s="240">
        <v>3</v>
      </c>
      <c r="B61" s="241"/>
      <c r="C61" s="242"/>
      <c r="D61" s="166" t="s">
        <v>4</v>
      </c>
      <c r="E61" s="192">
        <f t="shared" si="24"/>
        <v>25773.65</v>
      </c>
      <c r="F61" s="193">
        <f t="shared" si="24"/>
        <v>31189.86</v>
      </c>
      <c r="G61" s="193">
        <f t="shared" si="25"/>
        <v>31189.86</v>
      </c>
      <c r="H61" s="193">
        <f t="shared" si="25"/>
        <v>31118.75</v>
      </c>
      <c r="I61" s="69">
        <f t="shared" si="0"/>
        <v>1.2073862258547003</v>
      </c>
      <c r="J61" s="69">
        <f t="shared" si="1"/>
        <v>0.99772009236335135</v>
      </c>
    </row>
    <row r="62" spans="1:10" ht="15" customHeight="1" x14ac:dyDescent="0.25">
      <c r="A62" s="243">
        <v>32</v>
      </c>
      <c r="B62" s="244"/>
      <c r="C62" s="245"/>
      <c r="D62" s="164" t="s">
        <v>14</v>
      </c>
      <c r="E62" s="189">
        <v>25773.65</v>
      </c>
      <c r="F62" s="188">
        <v>31189.86</v>
      </c>
      <c r="G62" s="188">
        <v>31189.86</v>
      </c>
      <c r="H62" s="188">
        <v>31118.75</v>
      </c>
      <c r="I62" s="71">
        <f t="shared" si="0"/>
        <v>1.2073862258547003</v>
      </c>
      <c r="J62" s="71">
        <f t="shared" si="1"/>
        <v>0.99772009236335135</v>
      </c>
    </row>
    <row r="63" spans="1:10" s="161" customFormat="1" ht="15" customHeight="1" x14ac:dyDescent="0.25">
      <c r="A63" s="181"/>
      <c r="B63" s="182"/>
      <c r="C63" s="183"/>
      <c r="D63" s="183"/>
      <c r="E63" s="189"/>
      <c r="F63" s="188"/>
      <c r="G63" s="188"/>
      <c r="H63" s="188"/>
      <c r="I63" s="71"/>
      <c r="J63" s="71"/>
    </row>
    <row r="64" spans="1:10" ht="15" customHeight="1" x14ac:dyDescent="0.25">
      <c r="A64" s="246" t="s">
        <v>194</v>
      </c>
      <c r="B64" s="247"/>
      <c r="C64" s="248"/>
      <c r="D64" s="165" t="s">
        <v>205</v>
      </c>
      <c r="E64" s="189"/>
      <c r="F64" s="188"/>
      <c r="G64" s="188"/>
      <c r="H64" s="188"/>
      <c r="I64" s="71"/>
      <c r="J64" s="71"/>
    </row>
    <row r="65" spans="1:10" ht="27.75" customHeight="1" x14ac:dyDescent="0.25">
      <c r="A65" s="246" t="s">
        <v>208</v>
      </c>
      <c r="B65" s="247"/>
      <c r="C65" s="248"/>
      <c r="D65" s="165" t="s">
        <v>209</v>
      </c>
      <c r="E65" s="194">
        <f>E66+E78+E85+E93+E96</f>
        <v>329068.41999999993</v>
      </c>
      <c r="F65" s="195">
        <f>F66+F78+F85+F93+F96</f>
        <v>242216.15</v>
      </c>
      <c r="G65" s="195">
        <f t="shared" ref="G65:H65" si="26">G66+G78+G85+G93+G96</f>
        <v>444052.17</v>
      </c>
      <c r="H65" s="195">
        <f t="shared" si="26"/>
        <v>389031.29</v>
      </c>
      <c r="I65" s="71">
        <f t="shared" si="0"/>
        <v>1.182220068397934</v>
      </c>
      <c r="J65" s="71">
        <f t="shared" si="1"/>
        <v>0.87609365809427298</v>
      </c>
    </row>
    <row r="66" spans="1:10" ht="25.5" customHeight="1" x14ac:dyDescent="0.25">
      <c r="A66" s="237" t="s">
        <v>33</v>
      </c>
      <c r="B66" s="238"/>
      <c r="C66" s="239"/>
      <c r="D66" s="166" t="s">
        <v>198</v>
      </c>
      <c r="E66" s="190">
        <f>E67+E71</f>
        <v>302675.02999999997</v>
      </c>
      <c r="F66" s="191">
        <f>F67+F71</f>
        <v>236575.43</v>
      </c>
      <c r="G66" s="191">
        <f t="shared" ref="G66:H66" si="27">G67+G71</f>
        <v>229939.24</v>
      </c>
      <c r="H66" s="191">
        <f t="shared" si="27"/>
        <v>228184.72999999998</v>
      </c>
      <c r="I66" s="68">
        <f t="shared" si="0"/>
        <v>0.75389347446335431</v>
      </c>
      <c r="J66" s="68">
        <f t="shared" si="1"/>
        <v>0.99236967992066072</v>
      </c>
    </row>
    <row r="67" spans="1:10" ht="15" customHeight="1" x14ac:dyDescent="0.25">
      <c r="A67" s="249" t="s">
        <v>199</v>
      </c>
      <c r="B67" s="250"/>
      <c r="C67" s="251"/>
      <c r="D67" s="174"/>
      <c r="E67" s="190">
        <f>E68</f>
        <v>60707.29</v>
      </c>
      <c r="F67" s="191">
        <f>F68</f>
        <v>6636.14</v>
      </c>
      <c r="G67" s="191">
        <f t="shared" ref="G67:H68" si="28">G68</f>
        <v>0</v>
      </c>
      <c r="H67" s="191">
        <f t="shared" si="28"/>
        <v>0</v>
      </c>
      <c r="I67" s="71">
        <f t="shared" si="0"/>
        <v>0</v>
      </c>
      <c r="J67" s="71"/>
    </row>
    <row r="68" spans="1:10" ht="27.75" customHeight="1" x14ac:dyDescent="0.25">
      <c r="A68" s="240">
        <v>4</v>
      </c>
      <c r="B68" s="241"/>
      <c r="C68" s="242"/>
      <c r="D68" s="166" t="s">
        <v>6</v>
      </c>
      <c r="E68" s="192">
        <f>E69+E70</f>
        <v>60707.29</v>
      </c>
      <c r="F68" s="193">
        <f>F69</f>
        <v>6636.14</v>
      </c>
      <c r="G68" s="193">
        <f t="shared" si="28"/>
        <v>0</v>
      </c>
      <c r="H68" s="193">
        <f t="shared" si="28"/>
        <v>0</v>
      </c>
      <c r="I68" s="69">
        <f t="shared" si="0"/>
        <v>0</v>
      </c>
      <c r="J68" s="69"/>
    </row>
    <row r="69" spans="1:10" ht="25.5" customHeight="1" x14ac:dyDescent="0.25">
      <c r="A69" s="243">
        <v>41</v>
      </c>
      <c r="B69" s="244"/>
      <c r="C69" s="245"/>
      <c r="D69" s="184" t="s">
        <v>7</v>
      </c>
      <c r="E69" s="189">
        <v>6700.78</v>
      </c>
      <c r="F69" s="188">
        <v>6636.14</v>
      </c>
      <c r="G69" s="188">
        <v>0</v>
      </c>
      <c r="H69" s="188">
        <v>0</v>
      </c>
      <c r="I69" s="71">
        <f t="shared" si="0"/>
        <v>0</v>
      </c>
      <c r="J69" s="71"/>
    </row>
    <row r="70" spans="1:10" s="161" customFormat="1" ht="25.5" customHeight="1" x14ac:dyDescent="0.25">
      <c r="A70" s="243">
        <v>42</v>
      </c>
      <c r="B70" s="244"/>
      <c r="C70" s="245"/>
      <c r="D70" s="185" t="s">
        <v>159</v>
      </c>
      <c r="E70" s="189">
        <v>54006.51</v>
      </c>
      <c r="F70" s="188">
        <v>18912.91</v>
      </c>
      <c r="G70" s="188">
        <v>0</v>
      </c>
      <c r="H70" s="188">
        <v>0</v>
      </c>
      <c r="I70" s="71">
        <f t="shared" si="0"/>
        <v>0</v>
      </c>
      <c r="J70" s="71"/>
    </row>
    <row r="71" spans="1:10" ht="25.5" customHeight="1" x14ac:dyDescent="0.25">
      <c r="A71" s="249" t="s">
        <v>200</v>
      </c>
      <c r="B71" s="250"/>
      <c r="C71" s="251"/>
      <c r="D71" s="174"/>
      <c r="E71" s="190">
        <f>E72+E76</f>
        <v>241967.74</v>
      </c>
      <c r="F71" s="191">
        <f>F72+F76</f>
        <v>229939.28999999998</v>
      </c>
      <c r="G71" s="191">
        <f t="shared" ref="G71:H71" si="29">G72+G76</f>
        <v>229939.24</v>
      </c>
      <c r="H71" s="191">
        <f t="shared" si="29"/>
        <v>228184.72999999998</v>
      </c>
      <c r="I71" s="71">
        <f t="shared" si="0"/>
        <v>0.94303781983499113</v>
      </c>
      <c r="J71" s="71">
        <f t="shared" si="1"/>
        <v>0.99236967992066072</v>
      </c>
    </row>
    <row r="72" spans="1:10" ht="25.5" customHeight="1" x14ac:dyDescent="0.25">
      <c r="A72" s="240">
        <v>4</v>
      </c>
      <c r="B72" s="241"/>
      <c r="C72" s="242"/>
      <c r="D72" s="166" t="s">
        <v>6</v>
      </c>
      <c r="E72" s="192">
        <f>E74+E75+E73</f>
        <v>110026.54</v>
      </c>
      <c r="F72" s="193">
        <f t="shared" ref="F72:H72" si="30">F74+F75+F73</f>
        <v>99477.42</v>
      </c>
      <c r="G72" s="193">
        <f t="shared" si="30"/>
        <v>99477.32</v>
      </c>
      <c r="H72" s="193">
        <f t="shared" si="30"/>
        <v>97722.81</v>
      </c>
      <c r="I72" s="69">
        <f t="shared" ref="I72:I98" si="31">H72/E72</f>
        <v>0.88817488944031142</v>
      </c>
      <c r="J72" s="69">
        <f t="shared" ref="J72:J98" si="32">H72/G72</f>
        <v>0.9823627134305587</v>
      </c>
    </row>
    <row r="73" spans="1:10" s="161" customFormat="1" ht="25.5" customHeight="1" x14ac:dyDescent="0.25">
      <c r="A73" s="243">
        <v>41</v>
      </c>
      <c r="B73" s="244"/>
      <c r="C73" s="245"/>
      <c r="D73" s="184" t="s">
        <v>7</v>
      </c>
      <c r="E73" s="192">
        <v>0</v>
      </c>
      <c r="F73" s="193">
        <v>0</v>
      </c>
      <c r="G73" s="193">
        <v>0</v>
      </c>
      <c r="H73" s="193">
        <v>0</v>
      </c>
      <c r="I73" s="69"/>
      <c r="J73" s="69"/>
    </row>
    <row r="74" spans="1:10" ht="25.5" customHeight="1" x14ac:dyDescent="0.25">
      <c r="A74" s="243">
        <v>42</v>
      </c>
      <c r="B74" s="244"/>
      <c r="C74" s="245"/>
      <c r="D74" s="164" t="s">
        <v>159</v>
      </c>
      <c r="E74" s="189">
        <v>110026.54</v>
      </c>
      <c r="F74" s="188">
        <v>51093.85</v>
      </c>
      <c r="G74" s="188">
        <v>51093.75</v>
      </c>
      <c r="H74" s="188">
        <v>49660.31</v>
      </c>
      <c r="I74" s="71">
        <f t="shared" si="31"/>
        <v>0.45134846556112734</v>
      </c>
      <c r="J74" s="71">
        <f t="shared" si="32"/>
        <v>0.97194490519877674</v>
      </c>
    </row>
    <row r="75" spans="1:10" ht="25.5" customHeight="1" x14ac:dyDescent="0.25">
      <c r="A75" s="243">
        <v>45</v>
      </c>
      <c r="B75" s="244"/>
      <c r="C75" s="245"/>
      <c r="D75" s="164" t="s">
        <v>138</v>
      </c>
      <c r="E75" s="189">
        <v>0</v>
      </c>
      <c r="F75" s="188">
        <v>48383.57</v>
      </c>
      <c r="G75" s="188">
        <v>48383.57</v>
      </c>
      <c r="H75" s="188">
        <v>48062.5</v>
      </c>
      <c r="I75" s="71"/>
      <c r="J75" s="71"/>
    </row>
    <row r="76" spans="1:10" ht="25.5" customHeight="1" x14ac:dyDescent="0.25">
      <c r="A76" s="240">
        <v>5</v>
      </c>
      <c r="B76" s="241"/>
      <c r="C76" s="242"/>
      <c r="D76" s="166" t="s">
        <v>11</v>
      </c>
      <c r="E76" s="192">
        <f>E77</f>
        <v>131941.20000000001</v>
      </c>
      <c r="F76" s="193">
        <f>F77</f>
        <v>130461.87</v>
      </c>
      <c r="G76" s="193">
        <f t="shared" ref="G76:H76" si="33">G77</f>
        <v>130461.92</v>
      </c>
      <c r="H76" s="193">
        <f t="shared" si="33"/>
        <v>130461.92</v>
      </c>
      <c r="I76" s="69">
        <f t="shared" si="31"/>
        <v>0.98878833904800012</v>
      </c>
      <c r="J76" s="69">
        <f t="shared" si="32"/>
        <v>1</v>
      </c>
    </row>
    <row r="77" spans="1:10" ht="25.5" customHeight="1" x14ac:dyDescent="0.25">
      <c r="A77" s="243">
        <v>54</v>
      </c>
      <c r="B77" s="244"/>
      <c r="C77" s="245"/>
      <c r="D77" s="164" t="s">
        <v>210</v>
      </c>
      <c r="E77" s="189">
        <v>131941.20000000001</v>
      </c>
      <c r="F77" s="188">
        <v>130461.87</v>
      </c>
      <c r="G77" s="188">
        <v>130461.92</v>
      </c>
      <c r="H77" s="188">
        <v>130461.92</v>
      </c>
      <c r="I77" s="71">
        <f t="shared" si="31"/>
        <v>0.98878833904800012</v>
      </c>
      <c r="J77" s="71">
        <f t="shared" si="32"/>
        <v>1</v>
      </c>
    </row>
    <row r="78" spans="1:10" ht="25.5" customHeight="1" x14ac:dyDescent="0.25">
      <c r="A78" s="237" t="s">
        <v>32</v>
      </c>
      <c r="B78" s="238"/>
      <c r="C78" s="239"/>
      <c r="D78" s="174"/>
      <c r="E78" s="190">
        <f>E79+E83</f>
        <v>0</v>
      </c>
      <c r="F78" s="191">
        <f>F79+F83</f>
        <v>0</v>
      </c>
      <c r="G78" s="191">
        <f t="shared" ref="G78:H78" si="34">G79+G83</f>
        <v>176056.78999999998</v>
      </c>
      <c r="H78" s="191">
        <f t="shared" si="34"/>
        <v>153005.34</v>
      </c>
      <c r="I78" s="71"/>
      <c r="J78" s="71">
        <f t="shared" si="32"/>
        <v>0.86906810012837343</v>
      </c>
    </row>
    <row r="79" spans="1:10" ht="25.5" customHeight="1" x14ac:dyDescent="0.25">
      <c r="A79" s="240">
        <v>4</v>
      </c>
      <c r="B79" s="241"/>
      <c r="C79" s="242"/>
      <c r="D79" s="166" t="s">
        <v>6</v>
      </c>
      <c r="E79" s="192">
        <f>E80+E81+E82</f>
        <v>0</v>
      </c>
      <c r="F79" s="193">
        <v>0</v>
      </c>
      <c r="G79" s="193">
        <f t="shared" ref="G79:H79" si="35">G80+G81+G82</f>
        <v>176056.78999999998</v>
      </c>
      <c r="H79" s="193">
        <f t="shared" si="35"/>
        <v>153005.34</v>
      </c>
      <c r="I79" s="69"/>
      <c r="J79" s="69">
        <f t="shared" si="32"/>
        <v>0.86906810012837343</v>
      </c>
    </row>
    <row r="80" spans="1:10" ht="25.5" customHeight="1" x14ac:dyDescent="0.25">
      <c r="A80" s="243">
        <v>41</v>
      </c>
      <c r="B80" s="244"/>
      <c r="C80" s="245"/>
      <c r="D80" s="164" t="s">
        <v>7</v>
      </c>
      <c r="E80" s="189">
        <v>0</v>
      </c>
      <c r="F80" s="188">
        <v>0</v>
      </c>
      <c r="G80" s="188">
        <v>6636</v>
      </c>
      <c r="H80" s="188">
        <v>5049.41</v>
      </c>
      <c r="I80" s="71"/>
      <c r="J80" s="71">
        <f t="shared" si="32"/>
        <v>0.76091169379144064</v>
      </c>
    </row>
    <row r="81" spans="1:10" ht="25.5" customHeight="1" x14ac:dyDescent="0.25">
      <c r="A81" s="243">
        <v>42</v>
      </c>
      <c r="B81" s="244"/>
      <c r="C81" s="245"/>
      <c r="D81" s="164" t="s">
        <v>159</v>
      </c>
      <c r="E81" s="189">
        <v>0</v>
      </c>
      <c r="F81" s="188">
        <v>0</v>
      </c>
      <c r="G81" s="188">
        <v>101200.11</v>
      </c>
      <c r="H81" s="188">
        <v>81793.429999999993</v>
      </c>
      <c r="I81" s="71"/>
      <c r="J81" s="71">
        <f t="shared" si="32"/>
        <v>0.80823459579243528</v>
      </c>
    </row>
    <row r="82" spans="1:10" ht="25.5" customHeight="1" x14ac:dyDescent="0.25">
      <c r="A82" s="243">
        <v>45</v>
      </c>
      <c r="B82" s="244"/>
      <c r="C82" s="245"/>
      <c r="D82" s="164" t="s">
        <v>138</v>
      </c>
      <c r="E82" s="189">
        <v>0</v>
      </c>
      <c r="F82" s="188">
        <v>0</v>
      </c>
      <c r="G82" s="188">
        <v>68220.679999999993</v>
      </c>
      <c r="H82" s="188">
        <v>66162.5</v>
      </c>
      <c r="I82" s="71"/>
      <c r="J82" s="71">
        <f t="shared" si="32"/>
        <v>0.96983055577868771</v>
      </c>
    </row>
    <row r="83" spans="1:10" ht="25.5" customHeight="1" x14ac:dyDescent="0.25">
      <c r="A83" s="240">
        <v>5</v>
      </c>
      <c r="B83" s="241"/>
      <c r="C83" s="242"/>
      <c r="D83" s="166" t="s">
        <v>11</v>
      </c>
      <c r="E83" s="192">
        <f>E84</f>
        <v>0</v>
      </c>
      <c r="F83" s="193">
        <f>F84</f>
        <v>0</v>
      </c>
      <c r="G83" s="193">
        <f t="shared" ref="G83:H83" si="36">G84</f>
        <v>0</v>
      </c>
      <c r="H83" s="193">
        <f t="shared" si="36"/>
        <v>0</v>
      </c>
      <c r="I83" s="69"/>
      <c r="J83" s="69"/>
    </row>
    <row r="84" spans="1:10" ht="25.5" customHeight="1" x14ac:dyDescent="0.25">
      <c r="A84" s="243">
        <v>54</v>
      </c>
      <c r="B84" s="244"/>
      <c r="C84" s="245"/>
      <c r="D84" s="164" t="s">
        <v>210</v>
      </c>
      <c r="E84" s="189">
        <v>0</v>
      </c>
      <c r="F84" s="188">
        <v>0</v>
      </c>
      <c r="G84" s="188">
        <v>0</v>
      </c>
      <c r="H84" s="188">
        <v>0</v>
      </c>
      <c r="I84" s="71"/>
      <c r="J84" s="71"/>
    </row>
    <row r="85" spans="1:10" ht="25.5" customHeight="1" x14ac:dyDescent="0.25">
      <c r="A85" s="237" t="s">
        <v>169</v>
      </c>
      <c r="B85" s="238"/>
      <c r="C85" s="239"/>
      <c r="D85" s="174"/>
      <c r="E85" s="190">
        <f>E86+E90</f>
        <v>0</v>
      </c>
      <c r="F85" s="191">
        <f>F86+F90</f>
        <v>0</v>
      </c>
      <c r="G85" s="191">
        <f t="shared" ref="G85:H85" si="37">G86+G90</f>
        <v>33406.14</v>
      </c>
      <c r="H85" s="191">
        <f t="shared" si="37"/>
        <v>7122.63</v>
      </c>
      <c r="I85" s="71"/>
      <c r="J85" s="71">
        <f t="shared" si="32"/>
        <v>0.21321319972915159</v>
      </c>
    </row>
    <row r="86" spans="1:10" ht="25.5" customHeight="1" x14ac:dyDescent="0.25">
      <c r="A86" s="237" t="s">
        <v>203</v>
      </c>
      <c r="B86" s="238"/>
      <c r="C86" s="239"/>
      <c r="D86" s="174"/>
      <c r="E86" s="190">
        <f>E87</f>
        <v>0</v>
      </c>
      <c r="F86" s="191">
        <f>F87</f>
        <v>0</v>
      </c>
      <c r="G86" s="191">
        <f t="shared" ref="G86:H86" si="38">G87</f>
        <v>26250</v>
      </c>
      <c r="H86" s="191">
        <f t="shared" si="38"/>
        <v>0</v>
      </c>
      <c r="I86" s="71"/>
      <c r="J86" s="71">
        <f t="shared" si="32"/>
        <v>0</v>
      </c>
    </row>
    <row r="87" spans="1:10" s="161" customFormat="1" ht="25.5" customHeight="1" x14ac:dyDescent="0.25">
      <c r="A87" s="240">
        <v>4</v>
      </c>
      <c r="B87" s="241"/>
      <c r="C87" s="242"/>
      <c r="D87" s="166" t="s">
        <v>6</v>
      </c>
      <c r="E87" s="192">
        <f>E88+E89</f>
        <v>0</v>
      </c>
      <c r="F87" s="193">
        <f>F88+F89</f>
        <v>0</v>
      </c>
      <c r="G87" s="193">
        <f t="shared" ref="G87:H87" si="39">G88+G89</f>
        <v>26250</v>
      </c>
      <c r="H87" s="193">
        <f t="shared" si="39"/>
        <v>0</v>
      </c>
      <c r="I87" s="69"/>
      <c r="J87" s="69">
        <f t="shared" si="32"/>
        <v>0</v>
      </c>
    </row>
    <row r="88" spans="1:10" ht="25.5" customHeight="1" x14ac:dyDescent="0.25">
      <c r="A88" s="243">
        <v>42</v>
      </c>
      <c r="B88" s="244"/>
      <c r="C88" s="245"/>
      <c r="D88" s="164" t="s">
        <v>159</v>
      </c>
      <c r="E88" s="189">
        <v>0</v>
      </c>
      <c r="F88" s="188">
        <v>0</v>
      </c>
      <c r="G88" s="188">
        <v>26250</v>
      </c>
      <c r="H88" s="188">
        <v>0</v>
      </c>
      <c r="I88" s="71"/>
      <c r="J88" s="71">
        <f t="shared" si="32"/>
        <v>0</v>
      </c>
    </row>
    <row r="89" spans="1:10" ht="25.5" customHeight="1" x14ac:dyDescent="0.25">
      <c r="A89" s="243">
        <v>45</v>
      </c>
      <c r="B89" s="244"/>
      <c r="C89" s="245"/>
      <c r="D89" s="164" t="s">
        <v>138</v>
      </c>
      <c r="E89" s="189">
        <v>0</v>
      </c>
      <c r="F89" s="188">
        <v>0</v>
      </c>
      <c r="G89" s="188">
        <v>0</v>
      </c>
      <c r="H89" s="188">
        <v>0</v>
      </c>
      <c r="I89" s="71"/>
      <c r="J89" s="71"/>
    </row>
    <row r="90" spans="1:10" ht="25.5" customHeight="1" x14ac:dyDescent="0.25">
      <c r="A90" s="237" t="s">
        <v>201</v>
      </c>
      <c r="B90" s="238"/>
      <c r="C90" s="239"/>
      <c r="D90" s="174"/>
      <c r="E90" s="190">
        <f>E91</f>
        <v>0</v>
      </c>
      <c r="F90" s="191">
        <f>F91</f>
        <v>0</v>
      </c>
      <c r="G90" s="191">
        <f t="shared" ref="G90:H91" si="40">G91</f>
        <v>7156.14</v>
      </c>
      <c r="H90" s="191">
        <f t="shared" si="40"/>
        <v>7122.63</v>
      </c>
      <c r="I90" s="71"/>
      <c r="J90" s="71">
        <f t="shared" si="32"/>
        <v>0.99531730793416562</v>
      </c>
    </row>
    <row r="91" spans="1:10" s="161" customFormat="1" ht="25.5" customHeight="1" x14ac:dyDescent="0.25">
      <c r="A91" s="240">
        <v>4</v>
      </c>
      <c r="B91" s="241"/>
      <c r="C91" s="242"/>
      <c r="D91" s="166" t="s">
        <v>6</v>
      </c>
      <c r="E91" s="192">
        <f>E92</f>
        <v>0</v>
      </c>
      <c r="F91" s="193">
        <f>F92</f>
        <v>0</v>
      </c>
      <c r="G91" s="193">
        <f t="shared" si="40"/>
        <v>7156.14</v>
      </c>
      <c r="H91" s="193">
        <f t="shared" si="40"/>
        <v>7122.63</v>
      </c>
      <c r="I91" s="69"/>
      <c r="J91" s="69">
        <f t="shared" si="32"/>
        <v>0.99531730793416562</v>
      </c>
    </row>
    <row r="92" spans="1:10" ht="25.5" customHeight="1" x14ac:dyDescent="0.25">
      <c r="A92" s="243">
        <v>42</v>
      </c>
      <c r="B92" s="244"/>
      <c r="C92" s="245"/>
      <c r="D92" s="164" t="s">
        <v>159</v>
      </c>
      <c r="E92" s="189">
        <v>0</v>
      </c>
      <c r="F92" s="188">
        <v>0</v>
      </c>
      <c r="G92" s="188">
        <v>7156.14</v>
      </c>
      <c r="H92" s="188">
        <v>7122.63</v>
      </c>
      <c r="I92" s="71"/>
      <c r="J92" s="71">
        <f t="shared" si="32"/>
        <v>0.99531730793416562</v>
      </c>
    </row>
    <row r="93" spans="1:10" ht="25.5" customHeight="1" x14ac:dyDescent="0.25">
      <c r="A93" s="237" t="s">
        <v>173</v>
      </c>
      <c r="B93" s="238"/>
      <c r="C93" s="239"/>
      <c r="D93" s="174"/>
      <c r="E93" s="190">
        <f>E94</f>
        <v>10447.67</v>
      </c>
      <c r="F93" s="191">
        <f>F94</f>
        <v>3782.6</v>
      </c>
      <c r="G93" s="191">
        <f t="shared" ref="G93:H94" si="41">G94</f>
        <v>4000</v>
      </c>
      <c r="H93" s="191">
        <f t="shared" si="41"/>
        <v>100</v>
      </c>
      <c r="I93" s="71">
        <f t="shared" si="31"/>
        <v>9.5715121170557652E-3</v>
      </c>
      <c r="J93" s="71">
        <f t="shared" si="32"/>
        <v>2.5000000000000001E-2</v>
      </c>
    </row>
    <row r="94" spans="1:10" ht="25.5" customHeight="1" x14ac:dyDescent="0.25">
      <c r="A94" s="240">
        <v>4</v>
      </c>
      <c r="B94" s="241"/>
      <c r="C94" s="242"/>
      <c r="D94" s="166" t="s">
        <v>6</v>
      </c>
      <c r="E94" s="192">
        <f>E95</f>
        <v>10447.67</v>
      </c>
      <c r="F94" s="193">
        <f>F95</f>
        <v>3782.6</v>
      </c>
      <c r="G94" s="193">
        <f t="shared" si="41"/>
        <v>4000</v>
      </c>
      <c r="H94" s="193">
        <f t="shared" si="41"/>
        <v>100</v>
      </c>
      <c r="I94" s="69">
        <f t="shared" si="31"/>
        <v>9.5715121170557652E-3</v>
      </c>
      <c r="J94" s="69">
        <f t="shared" si="32"/>
        <v>2.5000000000000001E-2</v>
      </c>
    </row>
    <row r="95" spans="1:10" ht="25.5" customHeight="1" x14ac:dyDescent="0.25">
      <c r="A95" s="243">
        <v>42</v>
      </c>
      <c r="B95" s="244"/>
      <c r="C95" s="245"/>
      <c r="D95" s="164" t="s">
        <v>159</v>
      </c>
      <c r="E95" s="189">
        <v>10447.67</v>
      </c>
      <c r="F95" s="188">
        <v>3782.6</v>
      </c>
      <c r="G95" s="188">
        <v>4000</v>
      </c>
      <c r="H95" s="188">
        <v>100</v>
      </c>
      <c r="I95" s="71">
        <f t="shared" si="31"/>
        <v>9.5715121170557652E-3</v>
      </c>
      <c r="J95" s="71">
        <f t="shared" si="32"/>
        <v>2.5000000000000001E-2</v>
      </c>
    </row>
    <row r="96" spans="1:10" ht="25.5" customHeight="1" x14ac:dyDescent="0.25">
      <c r="A96" s="237" t="s">
        <v>211</v>
      </c>
      <c r="B96" s="238"/>
      <c r="C96" s="239"/>
      <c r="D96" s="174"/>
      <c r="E96" s="190">
        <f>E97</f>
        <v>15945.72</v>
      </c>
      <c r="F96" s="191">
        <f>F97</f>
        <v>1858.12</v>
      </c>
      <c r="G96" s="191">
        <f t="shared" ref="G96:H97" si="42">G97</f>
        <v>650</v>
      </c>
      <c r="H96" s="191">
        <f t="shared" si="42"/>
        <v>618.59</v>
      </c>
      <c r="I96" s="71">
        <f t="shared" si="31"/>
        <v>3.879348188730268E-2</v>
      </c>
      <c r="J96" s="71">
        <f t="shared" si="32"/>
        <v>0.95167692307692309</v>
      </c>
    </row>
    <row r="97" spans="1:10" ht="25.5" customHeight="1" x14ac:dyDescent="0.25">
      <c r="A97" s="240">
        <v>4</v>
      </c>
      <c r="B97" s="241"/>
      <c r="C97" s="242"/>
      <c r="D97" s="166" t="s">
        <v>6</v>
      </c>
      <c r="E97" s="192">
        <f>E98</f>
        <v>15945.72</v>
      </c>
      <c r="F97" s="193">
        <f>F98</f>
        <v>1858.12</v>
      </c>
      <c r="G97" s="193">
        <f t="shared" si="42"/>
        <v>650</v>
      </c>
      <c r="H97" s="193">
        <f t="shared" si="42"/>
        <v>618.59</v>
      </c>
      <c r="I97" s="69">
        <f t="shared" si="31"/>
        <v>3.879348188730268E-2</v>
      </c>
      <c r="J97" s="69">
        <f t="shared" si="32"/>
        <v>0.95167692307692309</v>
      </c>
    </row>
    <row r="98" spans="1:10" ht="25.5" customHeight="1" x14ac:dyDescent="0.25">
      <c r="A98" s="243">
        <v>42</v>
      </c>
      <c r="B98" s="244"/>
      <c r="C98" s="245"/>
      <c r="D98" s="164" t="s">
        <v>159</v>
      </c>
      <c r="E98" s="189">
        <v>15945.72</v>
      </c>
      <c r="F98" s="188">
        <v>1858.12</v>
      </c>
      <c r="G98" s="188">
        <v>650</v>
      </c>
      <c r="H98" s="188">
        <v>618.59</v>
      </c>
      <c r="I98" s="71">
        <f t="shared" si="31"/>
        <v>3.879348188730268E-2</v>
      </c>
      <c r="J98" s="71">
        <f t="shared" si="32"/>
        <v>0.95167692307692309</v>
      </c>
    </row>
    <row r="99" spans="1:10" ht="25.5" customHeight="1" x14ac:dyDescent="0.25"/>
  </sheetData>
  <mergeCells count="92">
    <mergeCell ref="A87:C87"/>
    <mergeCell ref="A24:C24"/>
    <mergeCell ref="A46:C46"/>
    <mergeCell ref="A47:C47"/>
    <mergeCell ref="A48:C48"/>
    <mergeCell ref="A49:C49"/>
    <mergeCell ref="A42:C42"/>
    <mergeCell ref="A43:C43"/>
    <mergeCell ref="A73:C73"/>
    <mergeCell ref="A59:C59"/>
    <mergeCell ref="A39:C39"/>
    <mergeCell ref="A40:C40"/>
    <mergeCell ref="A56:C56"/>
    <mergeCell ref="A44:C44"/>
    <mergeCell ref="A45:C45"/>
    <mergeCell ref="A58:C58"/>
    <mergeCell ref="A89:C89"/>
    <mergeCell ref="A60:C60"/>
    <mergeCell ref="A61:C61"/>
    <mergeCell ref="A62:C62"/>
    <mergeCell ref="A88:C88"/>
    <mergeCell ref="A71:C71"/>
    <mergeCell ref="A72:C72"/>
    <mergeCell ref="A76:C76"/>
    <mergeCell ref="A78:C78"/>
    <mergeCell ref="A79:C79"/>
    <mergeCell ref="A65:C65"/>
    <mergeCell ref="A66:C66"/>
    <mergeCell ref="A68:C68"/>
    <mergeCell ref="A67:C67"/>
    <mergeCell ref="A70:C70"/>
    <mergeCell ref="A64:C64"/>
    <mergeCell ref="A98:C98"/>
    <mergeCell ref="A90:C90"/>
    <mergeCell ref="A92:C92"/>
    <mergeCell ref="A93:C93"/>
    <mergeCell ref="A96:C96"/>
    <mergeCell ref="A97:C97"/>
    <mergeCell ref="A94:C94"/>
    <mergeCell ref="A95:C95"/>
    <mergeCell ref="A91:C91"/>
    <mergeCell ref="A35:C35"/>
    <mergeCell ref="A36:C36"/>
    <mergeCell ref="A1:I1"/>
    <mergeCell ref="A10:C10"/>
    <mergeCell ref="A12:C12"/>
    <mergeCell ref="A14:C14"/>
    <mergeCell ref="A13:C13"/>
    <mergeCell ref="A11:C11"/>
    <mergeCell ref="A5:D5"/>
    <mergeCell ref="A6:D6"/>
    <mergeCell ref="A3:I3"/>
    <mergeCell ref="A7:D7"/>
    <mergeCell ref="A8:C8"/>
    <mergeCell ref="A9:C9"/>
    <mergeCell ref="A17:C17"/>
    <mergeCell ref="A69:C69"/>
    <mergeCell ref="A74:C74"/>
    <mergeCell ref="A75:C75"/>
    <mergeCell ref="A77:C77"/>
    <mergeCell ref="A85:C85"/>
    <mergeCell ref="A86:C86"/>
    <mergeCell ref="A80:C80"/>
    <mergeCell ref="A81:C81"/>
    <mergeCell ref="A82:C82"/>
    <mergeCell ref="A83:C83"/>
    <mergeCell ref="A84:C84"/>
    <mergeCell ref="A16:C16"/>
    <mergeCell ref="A27:C27"/>
    <mergeCell ref="A28:C28"/>
    <mergeCell ref="A37:C37"/>
    <mergeCell ref="A22:C22"/>
    <mergeCell ref="A23:C23"/>
    <mergeCell ref="A25:C25"/>
    <mergeCell ref="A18:C18"/>
    <mergeCell ref="A19:C19"/>
    <mergeCell ref="A20:C20"/>
    <mergeCell ref="A29:C29"/>
    <mergeCell ref="A30:C30"/>
    <mergeCell ref="A32:C32"/>
    <mergeCell ref="A33:C33"/>
    <mergeCell ref="A31:C31"/>
    <mergeCell ref="A34:C34"/>
    <mergeCell ref="A50:C50"/>
    <mergeCell ref="A51:C51"/>
    <mergeCell ref="A52:C52"/>
    <mergeCell ref="A57:C57"/>
    <mergeCell ref="A38:C38"/>
    <mergeCell ref="A54:C54"/>
    <mergeCell ref="A55:C55"/>
    <mergeCell ref="A53:C53"/>
    <mergeCell ref="A41:C41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I36" sqref="I36"/>
    </sheetView>
  </sheetViews>
  <sheetFormatPr defaultRowHeight="15" x14ac:dyDescent="0.25"/>
  <cols>
    <col min="1" max="1" width="52" customWidth="1"/>
    <col min="2" max="2" width="36.7109375" customWidth="1"/>
    <col min="3" max="3" width="36.42578125" customWidth="1"/>
  </cols>
  <sheetData>
    <row r="1" spans="1:3" x14ac:dyDescent="0.25">
      <c r="A1" t="s">
        <v>213</v>
      </c>
      <c r="B1" t="s">
        <v>21</v>
      </c>
    </row>
    <row r="2" spans="1:3" x14ac:dyDescent="0.25">
      <c r="A2" s="205" t="s">
        <v>214</v>
      </c>
      <c r="B2" s="49">
        <v>7527135.7599999998</v>
      </c>
    </row>
    <row r="3" spans="1:3" x14ac:dyDescent="0.25">
      <c r="A3" s="205" t="s">
        <v>215</v>
      </c>
      <c r="B3" s="49">
        <v>326998.67</v>
      </c>
    </row>
    <row r="4" spans="1:3" x14ac:dyDescent="0.25">
      <c r="A4" s="205" t="s">
        <v>216</v>
      </c>
      <c r="B4" s="49">
        <v>28852.83</v>
      </c>
    </row>
    <row r="5" spans="1:3" x14ac:dyDescent="0.25">
      <c r="A5" s="205" t="s">
        <v>217</v>
      </c>
      <c r="B5" s="49">
        <v>798179.11</v>
      </c>
    </row>
    <row r="6" spans="1:3" x14ac:dyDescent="0.25">
      <c r="A6" s="205" t="s">
        <v>218</v>
      </c>
      <c r="B6" s="49">
        <v>111218.27</v>
      </c>
    </row>
    <row r="7" spans="1:3" x14ac:dyDescent="0.25">
      <c r="A7" s="205" t="s">
        <v>219</v>
      </c>
      <c r="B7" s="49">
        <v>618.59</v>
      </c>
    </row>
    <row r="8" spans="1:3" x14ac:dyDescent="0.25">
      <c r="A8" s="49"/>
      <c r="B8" s="49"/>
    </row>
    <row r="9" spans="1:3" x14ac:dyDescent="0.25">
      <c r="A9" s="49"/>
      <c r="B9" s="49"/>
    </row>
    <row r="10" spans="1:3" x14ac:dyDescent="0.25">
      <c r="A10" s="49" t="s">
        <v>220</v>
      </c>
      <c r="B10" s="49" t="s">
        <v>221</v>
      </c>
      <c r="C10" t="s">
        <v>222</v>
      </c>
    </row>
    <row r="11" spans="1:3" x14ac:dyDescent="0.25">
      <c r="A11" s="49" t="s">
        <v>223</v>
      </c>
      <c r="B11" s="49">
        <v>6506000</v>
      </c>
      <c r="C11" s="49">
        <v>6343277.0899999999</v>
      </c>
    </row>
    <row r="12" spans="1:3" x14ac:dyDescent="0.25">
      <c r="A12" s="49" t="s">
        <v>224</v>
      </c>
      <c r="B12" s="49">
        <v>2381694.33</v>
      </c>
      <c r="C12" s="49">
        <v>2267358.87</v>
      </c>
    </row>
    <row r="13" spans="1:3" x14ac:dyDescent="0.25">
      <c r="A13" s="49" t="s">
        <v>225</v>
      </c>
      <c r="B13" s="49">
        <v>40921.440000000002</v>
      </c>
      <c r="C13" s="49">
        <v>39238.82</v>
      </c>
    </row>
    <row r="14" spans="1:3" x14ac:dyDescent="0.25">
      <c r="A14" s="49" t="s">
        <v>226</v>
      </c>
      <c r="B14" s="49">
        <v>313590.25</v>
      </c>
      <c r="C14" s="49">
        <v>258569.37</v>
      </c>
    </row>
    <row r="15" spans="1:3" x14ac:dyDescent="0.25">
      <c r="A15" s="49" t="s">
        <v>227</v>
      </c>
      <c r="B15" s="49">
        <v>238416.96</v>
      </c>
      <c r="C15" s="49">
        <v>235957.56</v>
      </c>
    </row>
    <row r="16" spans="1:3" x14ac:dyDescent="0.25">
      <c r="A16" s="49"/>
      <c r="B16" s="49"/>
      <c r="C16" s="49"/>
    </row>
    <row r="17" spans="1:3" x14ac:dyDescent="0.25">
      <c r="A17" s="49"/>
      <c r="B17" s="49"/>
      <c r="C17" s="49"/>
    </row>
    <row r="18" spans="1:3" x14ac:dyDescent="0.25">
      <c r="B18" s="49"/>
      <c r="C18" s="49"/>
    </row>
    <row r="19" spans="1:3" x14ac:dyDescent="0.25">
      <c r="B19" s="49"/>
      <c r="C19" s="49"/>
    </row>
    <row r="20" spans="1:3" x14ac:dyDescent="0.25">
      <c r="B20" s="49"/>
      <c r="C20" s="49"/>
    </row>
    <row r="21" spans="1:3" x14ac:dyDescent="0.25">
      <c r="B21" s="49"/>
      <c r="C21" s="49"/>
    </row>
    <row r="22" spans="1:3" x14ac:dyDescent="0.25">
      <c r="B22" s="49"/>
      <c r="C22" s="49"/>
    </row>
    <row r="23" spans="1:3" x14ac:dyDescent="0.25">
      <c r="B23" s="49"/>
      <c r="C23" s="49"/>
    </row>
    <row r="24" spans="1:3" x14ac:dyDescent="0.25">
      <c r="B24" s="49"/>
      <c r="C24" s="49"/>
    </row>
    <row r="25" spans="1:3" x14ac:dyDescent="0.25">
      <c r="B25" s="49"/>
      <c r="C25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2024-02-19T09:13:07Z</cp:lastPrinted>
  <dcterms:created xsi:type="dcterms:W3CDTF">2022-08-12T12:51:27Z</dcterms:created>
  <dcterms:modified xsi:type="dcterms:W3CDTF">2024-02-19T10:39:10Z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